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CC-IR_Team\Monitor\Vara\Internet\"/>
    </mc:Choice>
  </mc:AlternateContent>
  <bookViews>
    <workbookView xWindow="0" yWindow="0" windowWidth="12780" windowHeight="3636" tabRatio="743"/>
  </bookViews>
  <sheets>
    <sheet name="Consensus Summary for analysts" sheetId="1" r:id="rId1"/>
    <sheet name="Overview FY 17_18" sheetId="13" state="hidden" r:id="rId2"/>
    <sheet name="Controlling Sheet" sheetId="17" state="hidden" r:id="rId3"/>
  </sheets>
  <externalReferences>
    <externalReference r:id="rId4"/>
  </externalReferences>
  <definedNames>
    <definedName name="_xlnm.Print_Area" localSheetId="0">'Consensus Summary for analysts'!$A$2:$C$109</definedName>
    <definedName name="_xlnm.Print_Area" localSheetId="1">'Overview FY 17_18'!$A$1:$AL$58</definedName>
    <definedName name="_xlnm.Print_Titles" localSheetId="0">'Consensus Summary for analysts'!$2:$4</definedName>
    <definedName name="_xlnm.Print_Titles" localSheetId="1">'Overview FY 17_18'!$A:$B</definedName>
  </definedNames>
  <calcPr calcId="162913"/>
</workbook>
</file>

<file path=xl/calcChain.xml><?xml version="1.0" encoding="utf-8"?>
<calcChain xmlns="http://schemas.openxmlformats.org/spreadsheetml/2006/main">
  <c r="C25" i="1" l="1"/>
  <c r="C26" i="1"/>
  <c r="C27" i="1"/>
  <c r="C28" i="1"/>
  <c r="C29" i="1"/>
  <c r="B25" i="1"/>
  <c r="B26" i="1"/>
  <c r="B27" i="1"/>
  <c r="B28" i="1"/>
  <c r="B29" i="1"/>
  <c r="C103" i="1"/>
  <c r="C104" i="1"/>
  <c r="C105" i="1"/>
  <c r="C106" i="1"/>
  <c r="C107" i="1"/>
  <c r="B103" i="1"/>
  <c r="B104" i="1"/>
  <c r="B105" i="1"/>
  <c r="B106" i="1"/>
  <c r="B107" i="1"/>
  <c r="C97" i="1"/>
  <c r="C98" i="1"/>
  <c r="C99" i="1"/>
  <c r="C100" i="1"/>
  <c r="C101" i="1"/>
  <c r="B97" i="1"/>
  <c r="B98" i="1"/>
  <c r="B99" i="1"/>
  <c r="B100" i="1"/>
  <c r="B101" i="1"/>
  <c r="C91" i="1"/>
  <c r="C92" i="1"/>
  <c r="C93" i="1"/>
  <c r="C94" i="1"/>
  <c r="C95" i="1"/>
  <c r="B91" i="1"/>
  <c r="B92" i="1"/>
  <c r="B93" i="1"/>
  <c r="B94" i="1"/>
  <c r="B95" i="1"/>
  <c r="C85" i="1"/>
  <c r="C86" i="1"/>
  <c r="C87" i="1"/>
  <c r="C88" i="1"/>
  <c r="C89" i="1"/>
  <c r="B85" i="1"/>
  <c r="B86" i="1"/>
  <c r="B87" i="1"/>
  <c r="B88" i="1"/>
  <c r="B89" i="1"/>
  <c r="C79" i="1"/>
  <c r="C80" i="1"/>
  <c r="C81" i="1"/>
  <c r="C82" i="1"/>
  <c r="C83" i="1"/>
  <c r="B79" i="1"/>
  <c r="B80" i="1"/>
  <c r="B81" i="1"/>
  <c r="B82" i="1"/>
  <c r="B83" i="1"/>
  <c r="C73" i="1"/>
  <c r="C74" i="1"/>
  <c r="C75" i="1"/>
  <c r="C76" i="1"/>
  <c r="C77" i="1"/>
  <c r="B73" i="1"/>
  <c r="B74" i="1"/>
  <c r="B75" i="1"/>
  <c r="B76" i="1"/>
  <c r="B77" i="1"/>
  <c r="C67" i="1"/>
  <c r="C68" i="1"/>
  <c r="C69" i="1"/>
  <c r="C70" i="1"/>
  <c r="C71" i="1"/>
  <c r="B67" i="1"/>
  <c r="B68" i="1"/>
  <c r="B69" i="1"/>
  <c r="B70" i="1"/>
  <c r="B71"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C61" i="1"/>
  <c r="C62" i="1"/>
  <c r="C63" i="1"/>
  <c r="C64" i="1"/>
  <c r="C65" i="1"/>
  <c r="B61" i="1"/>
  <c r="B62" i="1"/>
  <c r="B63" i="1"/>
  <c r="B64" i="1"/>
  <c r="B65" i="1"/>
  <c r="C55" i="1"/>
  <c r="C56" i="1"/>
  <c r="C57" i="1"/>
  <c r="C58" i="1"/>
  <c r="C59" i="1"/>
  <c r="B55" i="1"/>
  <c r="B56" i="1"/>
  <c r="B57" i="1"/>
  <c r="B58" i="1"/>
  <c r="B59" i="1"/>
  <c r="C49" i="1"/>
  <c r="C50" i="1"/>
  <c r="C51" i="1"/>
  <c r="C52" i="1"/>
  <c r="C53" i="1"/>
  <c r="B49" i="1"/>
  <c r="B50" i="1"/>
  <c r="B51" i="1"/>
  <c r="B52" i="1"/>
  <c r="B53" i="1"/>
  <c r="C43" i="1"/>
  <c r="C44" i="1"/>
  <c r="C45" i="1"/>
  <c r="C46" i="1"/>
  <c r="C47" i="1"/>
  <c r="B43" i="1"/>
  <c r="B44" i="1"/>
  <c r="B45" i="1"/>
  <c r="B46" i="1"/>
  <c r="B47" i="1"/>
  <c r="C37" i="1"/>
  <c r="C38" i="1"/>
  <c r="C39" i="1"/>
  <c r="C40" i="1"/>
  <c r="C41" i="1"/>
  <c r="B37" i="1"/>
  <c r="B38" i="1"/>
  <c r="B39" i="1"/>
  <c r="B40" i="1"/>
  <c r="B41" i="1"/>
  <c r="C31" i="1"/>
  <c r="C32" i="1"/>
  <c r="C33" i="1"/>
  <c r="C34" i="1"/>
  <c r="C35" i="1"/>
  <c r="B31" i="1"/>
  <c r="B32" i="1"/>
  <c r="B33" i="1"/>
  <c r="B34" i="1"/>
  <c r="B35"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C19" i="1"/>
  <c r="C20" i="1"/>
  <c r="C21" i="1"/>
  <c r="C22" i="1"/>
  <c r="C23" i="1"/>
  <c r="B19" i="1"/>
  <c r="B20" i="1"/>
  <c r="B21" i="1"/>
  <c r="B22" i="1"/>
  <c r="B23" i="1"/>
  <c r="C13" i="1"/>
  <c r="C14" i="1"/>
  <c r="C15" i="1"/>
  <c r="C16" i="1"/>
  <c r="C17" i="1"/>
  <c r="B13" i="1"/>
  <c r="B14" i="1"/>
  <c r="B15" i="1"/>
  <c r="B16" i="1"/>
  <c r="B17" i="1"/>
  <c r="C7" i="1"/>
  <c r="C8" i="1"/>
  <c r="C9" i="1"/>
  <c r="C10" i="1"/>
  <c r="C11" i="1"/>
  <c r="B7" i="1"/>
  <c r="B8" i="1"/>
  <c r="B9" i="1"/>
  <c r="B10" i="1"/>
  <c r="B11" i="1"/>
  <c r="Y87" i="17" l="1"/>
  <c r="Y86" i="17"/>
  <c r="Y85" i="17"/>
  <c r="Y84" i="17"/>
  <c r="Y83" i="17"/>
  <c r="Y82" i="17"/>
  <c r="Y81" i="17"/>
  <c r="Y80" i="17"/>
  <c r="Y79" i="17"/>
  <c r="Y78" i="17"/>
  <c r="Y77" i="17"/>
  <c r="Y76" i="17"/>
  <c r="Y75" i="17"/>
  <c r="Y74" i="17"/>
  <c r="Y73" i="17"/>
  <c r="Y72" i="17"/>
  <c r="Y71" i="17"/>
  <c r="Y70" i="17"/>
  <c r="Y68" i="17"/>
  <c r="Y67" i="17"/>
  <c r="Y66" i="17"/>
  <c r="Y64" i="17"/>
  <c r="Y62" i="17"/>
  <c r="Y60" i="17"/>
  <c r="Y58" i="17"/>
  <c r="Y56" i="17"/>
  <c r="Y54" i="17"/>
  <c r="Y53" i="17"/>
  <c r="Y51" i="17"/>
  <c r="Y50" i="17"/>
  <c r="Y48" i="17"/>
  <c r="Y47" i="17"/>
  <c r="Y46" i="17"/>
  <c r="Y44" i="17"/>
  <c r="Y42" i="17"/>
  <c r="Y41" i="17"/>
  <c r="Y39" i="17"/>
  <c r="Y37" i="17"/>
  <c r="Y36" i="17"/>
  <c r="Y34" i="17"/>
  <c r="Y33" i="17"/>
  <c r="Y32" i="17"/>
  <c r="Y30" i="17"/>
  <c r="Y29" i="17"/>
  <c r="Y28" i="17"/>
  <c r="Y26" i="17"/>
  <c r="W33" i="17"/>
  <c r="W87" i="17"/>
  <c r="W86" i="17"/>
  <c r="W85" i="17"/>
  <c r="W84" i="17"/>
  <c r="W83" i="17"/>
  <c r="W82" i="17"/>
  <c r="W81" i="17"/>
  <c r="W80" i="17"/>
  <c r="W79" i="17"/>
  <c r="W78" i="17"/>
  <c r="W77" i="17"/>
  <c r="W76" i="17"/>
  <c r="W75" i="17"/>
  <c r="W74" i="17"/>
  <c r="W73" i="17"/>
  <c r="W72" i="17"/>
  <c r="W71" i="17"/>
  <c r="W70" i="17"/>
  <c r="W68" i="17"/>
  <c r="W66" i="17"/>
  <c r="W64" i="17"/>
  <c r="W62" i="17"/>
  <c r="W60" i="17"/>
  <c r="W58" i="17"/>
  <c r="W56" i="17"/>
  <c r="W48" i="17"/>
  <c r="W47" i="17"/>
  <c r="W46" i="17"/>
  <c r="W44" i="17"/>
  <c r="W42" i="17"/>
  <c r="W41" i="17"/>
  <c r="W37" i="17"/>
  <c r="W36" i="17"/>
  <c r="W34" i="17"/>
  <c r="W32" i="17"/>
  <c r="W30" i="17"/>
  <c r="W29" i="17"/>
  <c r="W28" i="17"/>
  <c r="W26" i="17"/>
  <c r="E37" i="17"/>
  <c r="E87" i="17"/>
  <c r="E84" i="17"/>
  <c r="E81" i="17"/>
  <c r="E78" i="17"/>
  <c r="E75" i="17"/>
  <c r="E72" i="17"/>
  <c r="E86" i="17"/>
  <c r="E83" i="17"/>
  <c r="E80" i="17"/>
  <c r="E77" i="17"/>
  <c r="E74" i="17"/>
  <c r="E71" i="17"/>
  <c r="E85" i="17"/>
  <c r="E82" i="17"/>
  <c r="E79" i="17"/>
  <c r="E76" i="17"/>
  <c r="E73" i="17"/>
  <c r="E70" i="17"/>
  <c r="E68" i="17"/>
  <c r="W67" i="17"/>
  <c r="E67" i="17"/>
  <c r="E66" i="17"/>
  <c r="E64" i="17"/>
  <c r="E62" i="17"/>
  <c r="E60" i="17"/>
  <c r="E58" i="17"/>
  <c r="E56" i="17"/>
  <c r="W54" i="17"/>
  <c r="E54" i="17"/>
  <c r="W53" i="17"/>
  <c r="E53" i="17"/>
  <c r="W51" i="17"/>
  <c r="E51" i="17"/>
  <c r="W50" i="17"/>
  <c r="E50" i="17"/>
  <c r="E48" i="17"/>
  <c r="E47" i="17"/>
  <c r="E46" i="17"/>
  <c r="E44" i="17"/>
  <c r="E42" i="17"/>
  <c r="E41" i="17"/>
  <c r="W39" i="17"/>
  <c r="E39" i="17"/>
  <c r="E36" i="17"/>
  <c r="E33" i="17"/>
  <c r="E34" i="17"/>
  <c r="E32" i="17"/>
  <c r="E30" i="17"/>
  <c r="E29" i="17"/>
  <c r="E28" i="17"/>
  <c r="E26" i="17"/>
  <c r="E5" i="13"/>
  <c r="AL55" i="13"/>
  <c r="AL54" i="13"/>
  <c r="AL53" i="13"/>
  <c r="AL52" i="13"/>
  <c r="AL51" i="13"/>
  <c r="AL50" i="13"/>
  <c r="AL49" i="13"/>
  <c r="AL48" i="13"/>
  <c r="AL47" i="13"/>
  <c r="AL46" i="13"/>
  <c r="AL45" i="13"/>
  <c r="AL44" i="13"/>
  <c r="AL43" i="13"/>
  <c r="AL42" i="13"/>
  <c r="AL41" i="13"/>
  <c r="AL40" i="13"/>
  <c r="AL39" i="13"/>
  <c r="AL38" i="13"/>
  <c r="AL37" i="13"/>
  <c r="AL36" i="13"/>
  <c r="AL35" i="13"/>
  <c r="AL34" i="13"/>
  <c r="AL33" i="13"/>
  <c r="AL32" i="13"/>
  <c r="AL31" i="13"/>
  <c r="AL30" i="13"/>
  <c r="AL29" i="13"/>
  <c r="AL28" i="13"/>
  <c r="AL27" i="13"/>
  <c r="AL26" i="13"/>
  <c r="AL25" i="13"/>
  <c r="AL24" i="13"/>
  <c r="AL23" i="13"/>
  <c r="AL22" i="13"/>
  <c r="AL21" i="13"/>
  <c r="AL20" i="13"/>
  <c r="AL19" i="13"/>
  <c r="AL18" i="13"/>
  <c r="AL17" i="13"/>
  <c r="AL16" i="13"/>
  <c r="AL15" i="13"/>
  <c r="AL14" i="13"/>
  <c r="AL13" i="13"/>
  <c r="AL12" i="13"/>
  <c r="AL11" i="13"/>
  <c r="AL10" i="13"/>
  <c r="AL9" i="13"/>
  <c r="AL8" i="13"/>
  <c r="AL7" i="13"/>
  <c r="AL6" i="13"/>
  <c r="AL5" i="13"/>
  <c r="AJ26" i="13"/>
  <c r="E6" i="13"/>
  <c r="AK55" i="13"/>
  <c r="AK54" i="13"/>
  <c r="AK53" i="13"/>
  <c r="AK52" i="13"/>
  <c r="AK51" i="13"/>
  <c r="AK50" i="13"/>
  <c r="AK49" i="13"/>
  <c r="AK48" i="13"/>
  <c r="AK47" i="13"/>
  <c r="AK46" i="13"/>
  <c r="AK45" i="13"/>
  <c r="AK44" i="13"/>
  <c r="AK43" i="13"/>
  <c r="AK42" i="13"/>
  <c r="AK41" i="13"/>
  <c r="AK40" i="13"/>
  <c r="AK39" i="13"/>
  <c r="AK38" i="13"/>
  <c r="AK37" i="13"/>
  <c r="AK36" i="13"/>
  <c r="AK35" i="13"/>
  <c r="AK34" i="13"/>
  <c r="AK33" i="13"/>
  <c r="AK32" i="13"/>
  <c r="AK31" i="13"/>
  <c r="AK30" i="13"/>
  <c r="AK29" i="13"/>
  <c r="AK28" i="13"/>
  <c r="AK27" i="13"/>
  <c r="AK26" i="13"/>
  <c r="AK25" i="13"/>
  <c r="AK24" i="13"/>
  <c r="AK23" i="13"/>
  <c r="AK22" i="13"/>
  <c r="AK21" i="13"/>
  <c r="AK20" i="13"/>
  <c r="AK19" i="13"/>
  <c r="AK18" i="13"/>
  <c r="AK17" i="13"/>
  <c r="AK16" i="13"/>
  <c r="AK15" i="13"/>
  <c r="AK14" i="13"/>
  <c r="AK13" i="13"/>
  <c r="AK12" i="13"/>
  <c r="AK11" i="13"/>
  <c r="AK10" i="13"/>
  <c r="AK9" i="13"/>
  <c r="AK8" i="13"/>
  <c r="AK7" i="13"/>
  <c r="AK6" i="13"/>
  <c r="AK5" i="13"/>
  <c r="D5" i="13"/>
  <c r="AH5" i="13"/>
  <c r="AI5" i="13"/>
  <c r="AG5" i="13"/>
  <c r="AJ5" i="13"/>
  <c r="D6" i="13"/>
  <c r="AH6" i="13"/>
  <c r="AI6" i="13"/>
  <c r="AG6" i="13"/>
  <c r="AJ6" i="13"/>
  <c r="D7" i="13"/>
  <c r="AH7" i="13"/>
  <c r="E7" i="13"/>
  <c r="AI7" i="13"/>
  <c r="AG7" i="13"/>
  <c r="AJ7" i="13"/>
  <c r="D8" i="13"/>
  <c r="AH8" i="13"/>
  <c r="E8" i="13"/>
  <c r="AI8" i="13"/>
  <c r="AG8" i="13"/>
  <c r="AJ8" i="13"/>
  <c r="D9" i="13"/>
  <c r="AH9" i="13"/>
  <c r="E9" i="13"/>
  <c r="AI9" i="13"/>
  <c r="AG9" i="13"/>
  <c r="AJ9" i="13"/>
  <c r="D10" i="13"/>
  <c r="AH10" i="13"/>
  <c r="E10" i="13"/>
  <c r="AI10" i="13"/>
  <c r="AG10" i="13"/>
  <c r="AJ10" i="13"/>
  <c r="D11" i="13"/>
  <c r="AH11" i="13"/>
  <c r="E11" i="13"/>
  <c r="AI11" i="13"/>
  <c r="AG11" i="13"/>
  <c r="AJ11" i="13"/>
  <c r="D12" i="13"/>
  <c r="AH12" i="13"/>
  <c r="E12" i="13"/>
  <c r="AI12" i="13"/>
  <c r="AG12" i="13"/>
  <c r="AJ12" i="13"/>
  <c r="D13" i="13"/>
  <c r="AH13" i="13"/>
  <c r="E13" i="13"/>
  <c r="AI13" i="13"/>
  <c r="AG13" i="13"/>
  <c r="AJ13" i="13"/>
  <c r="D14" i="13"/>
  <c r="AH14" i="13"/>
  <c r="E14" i="13"/>
  <c r="AI14" i="13"/>
  <c r="AG14" i="13"/>
  <c r="AJ14" i="13"/>
  <c r="D15" i="13"/>
  <c r="AH15" i="13"/>
  <c r="E15" i="13"/>
  <c r="AI15" i="13"/>
  <c r="AG15" i="13"/>
  <c r="AJ15" i="13"/>
  <c r="D16" i="13"/>
  <c r="AH16" i="13"/>
  <c r="E16" i="13"/>
  <c r="AI16" i="13"/>
  <c r="AG16" i="13"/>
  <c r="AJ16" i="13"/>
  <c r="D17" i="13"/>
  <c r="AH17" i="13"/>
  <c r="E17" i="13"/>
  <c r="AI17" i="13"/>
  <c r="AG17" i="13"/>
  <c r="AJ17" i="13"/>
  <c r="D18" i="13"/>
  <c r="AH18" i="13"/>
  <c r="E18" i="13"/>
  <c r="AI18" i="13"/>
  <c r="AG18" i="13"/>
  <c r="AJ18" i="13"/>
  <c r="D19" i="13"/>
  <c r="AH19" i="13"/>
  <c r="E19" i="13"/>
  <c r="AI19" i="13"/>
  <c r="AG19" i="13"/>
  <c r="AJ19" i="13"/>
  <c r="D20" i="13"/>
  <c r="AH20" i="13"/>
  <c r="E20" i="13"/>
  <c r="AI20" i="13"/>
  <c r="AG20" i="13"/>
  <c r="AJ20" i="13"/>
  <c r="D21" i="13"/>
  <c r="AH21" i="13"/>
  <c r="E21" i="13"/>
  <c r="AI21" i="13"/>
  <c r="AG21" i="13"/>
  <c r="AJ21" i="13"/>
  <c r="D22" i="13"/>
  <c r="AH22" i="13"/>
  <c r="E22" i="13"/>
  <c r="AI22" i="13"/>
  <c r="AG22" i="13"/>
  <c r="AJ22" i="13"/>
  <c r="D23" i="13"/>
  <c r="AH23" i="13"/>
  <c r="E23" i="13"/>
  <c r="AI23" i="13"/>
  <c r="AG23" i="13"/>
  <c r="AJ23" i="13"/>
  <c r="D24" i="13"/>
  <c r="AH24" i="13"/>
  <c r="E24" i="13"/>
  <c r="AI24" i="13"/>
  <c r="AG24" i="13"/>
  <c r="AJ24" i="13"/>
  <c r="E25" i="13"/>
  <c r="AI25" i="13"/>
  <c r="AH25" i="13"/>
  <c r="D26" i="13"/>
  <c r="AH26" i="13"/>
  <c r="E26" i="13"/>
  <c r="AI26" i="13"/>
  <c r="AG26" i="13"/>
  <c r="D27" i="13"/>
  <c r="E27" i="13"/>
  <c r="AI27" i="13"/>
  <c r="AG27" i="13"/>
  <c r="AJ27" i="13"/>
  <c r="D28" i="13"/>
  <c r="AH28" i="13"/>
  <c r="E28" i="13"/>
  <c r="AG28" i="13"/>
  <c r="AJ28" i="13"/>
  <c r="D29" i="13"/>
  <c r="E29" i="13"/>
  <c r="AI29" i="13"/>
  <c r="AG29" i="13"/>
  <c r="AJ29" i="13"/>
  <c r="D30" i="13"/>
  <c r="AH30" i="13"/>
  <c r="E30" i="13"/>
  <c r="AG30" i="13"/>
  <c r="AJ30" i="13"/>
  <c r="D31" i="13"/>
  <c r="E31" i="13"/>
  <c r="AI31" i="13"/>
  <c r="AG31" i="13"/>
  <c r="AJ31" i="13"/>
  <c r="D32" i="13"/>
  <c r="AH32" i="13"/>
  <c r="E32" i="13"/>
  <c r="AI32" i="13"/>
  <c r="AG32" i="13"/>
  <c r="AJ32" i="13"/>
  <c r="E33" i="13"/>
  <c r="AI33" i="13"/>
  <c r="AH33" i="13"/>
  <c r="D34" i="13"/>
  <c r="E34" i="13"/>
  <c r="AI34" i="13"/>
  <c r="AG34" i="13"/>
  <c r="AJ34" i="13"/>
  <c r="D35" i="13"/>
  <c r="AH35" i="13"/>
  <c r="E35" i="13"/>
  <c r="AG35" i="13"/>
  <c r="AJ35" i="13"/>
  <c r="D36" i="13"/>
  <c r="E36" i="13"/>
  <c r="AI36" i="13"/>
  <c r="AG36" i="13"/>
  <c r="AJ36" i="13"/>
  <c r="D37" i="13"/>
  <c r="E37" i="13"/>
  <c r="AI37" i="13"/>
  <c r="AG37" i="13"/>
  <c r="AJ37" i="13"/>
  <c r="D38" i="13"/>
  <c r="E38" i="13"/>
  <c r="AI38" i="13"/>
  <c r="AG38" i="13"/>
  <c r="AJ38" i="13"/>
  <c r="D39" i="13"/>
  <c r="E39" i="13"/>
  <c r="AI39" i="13"/>
  <c r="AG39" i="13"/>
  <c r="AJ39" i="13"/>
  <c r="D40" i="13"/>
  <c r="E40" i="13"/>
  <c r="AI40" i="13"/>
  <c r="AG40" i="13"/>
  <c r="AJ40" i="13"/>
  <c r="D41" i="13"/>
  <c r="E41" i="13"/>
  <c r="AI41" i="13"/>
  <c r="AG41" i="13"/>
  <c r="AJ41" i="13"/>
  <c r="D42" i="13"/>
  <c r="E42" i="13"/>
  <c r="AI42" i="13"/>
  <c r="AG42" i="13"/>
  <c r="AJ42" i="13"/>
  <c r="D43" i="13"/>
  <c r="E43" i="13"/>
  <c r="AI43" i="13"/>
  <c r="AG43" i="13"/>
  <c r="AJ43" i="13"/>
  <c r="D44" i="13"/>
  <c r="E44" i="13"/>
  <c r="AI44" i="13"/>
  <c r="AG44" i="13"/>
  <c r="AJ44" i="13"/>
  <c r="D45" i="13"/>
  <c r="E45" i="13"/>
  <c r="AI45" i="13"/>
  <c r="AG45" i="13"/>
  <c r="AJ45" i="13"/>
  <c r="D46" i="13"/>
  <c r="E46" i="13"/>
  <c r="AI46" i="13"/>
  <c r="AG46" i="13"/>
  <c r="AJ46" i="13"/>
  <c r="D47" i="13"/>
  <c r="E47" i="13"/>
  <c r="AI47" i="13"/>
  <c r="AG47" i="13"/>
  <c r="AJ47" i="13"/>
  <c r="D48" i="13"/>
  <c r="E48" i="13"/>
  <c r="AI48" i="13"/>
  <c r="AG48" i="13"/>
  <c r="AJ48" i="13"/>
  <c r="D49" i="13"/>
  <c r="E49" i="13"/>
  <c r="AI49" i="13"/>
  <c r="AG49" i="13"/>
  <c r="AJ49" i="13"/>
  <c r="D50" i="13"/>
  <c r="E50" i="13"/>
  <c r="AI50" i="13"/>
  <c r="AG50" i="13"/>
  <c r="AJ50" i="13"/>
  <c r="D51" i="13"/>
  <c r="E51" i="13"/>
  <c r="AI51" i="13"/>
  <c r="AG51" i="13"/>
  <c r="AJ51" i="13"/>
  <c r="D52" i="13"/>
  <c r="E52" i="13"/>
  <c r="AI52" i="13"/>
  <c r="AG52" i="13"/>
  <c r="AJ52" i="13"/>
  <c r="D53" i="13"/>
  <c r="E53" i="13"/>
  <c r="AI53" i="13"/>
  <c r="AG53" i="13"/>
  <c r="AJ53" i="13"/>
  <c r="D54" i="13"/>
  <c r="E54" i="13"/>
  <c r="AI54" i="13"/>
  <c r="AG54" i="13"/>
  <c r="AJ54" i="13"/>
  <c r="D55" i="13"/>
  <c r="E55" i="13"/>
  <c r="AI55" i="13"/>
  <c r="AG55" i="13"/>
  <c r="AJ55" i="13"/>
  <c r="AI28" i="13"/>
  <c r="AH34" i="13"/>
  <c r="AI30" i="13"/>
  <c r="AI35" i="13"/>
  <c r="AH31" i="13"/>
  <c r="AH29" i="13"/>
  <c r="AH27" i="13"/>
  <c r="AH55" i="13"/>
  <c r="AH54" i="13"/>
  <c r="AH53" i="13"/>
  <c r="AH52" i="13"/>
  <c r="AH51" i="13"/>
  <c r="AH50" i="13"/>
  <c r="AH49" i="13"/>
  <c r="AH48" i="13"/>
  <c r="AH47" i="13"/>
  <c r="AH46" i="13"/>
  <c r="AH45" i="13"/>
  <c r="AH44" i="13"/>
  <c r="AH43" i="13"/>
  <c r="AH42" i="13"/>
  <c r="AH41" i="13"/>
  <c r="AH40" i="13"/>
  <c r="AH39" i="13"/>
  <c r="AH38" i="13"/>
  <c r="AH37" i="13"/>
  <c r="AH36" i="13"/>
</calcChain>
</file>

<file path=xl/sharedStrings.xml><?xml version="1.0" encoding="utf-8"?>
<sst xmlns="http://schemas.openxmlformats.org/spreadsheetml/2006/main" count="1688" uniqueCount="195">
  <si>
    <t>Orders Intake (Full Group)</t>
  </si>
  <si>
    <t xml:space="preserve">  - Number of Estimates</t>
  </si>
  <si>
    <t xml:space="preserve">  - Highest</t>
  </si>
  <si>
    <t>-</t>
  </si>
  <si>
    <t xml:space="preserve">  - Lowest</t>
  </si>
  <si>
    <t>EBIT reported (Full Group)</t>
  </si>
  <si>
    <t>EBIT adjusted (Full Group)</t>
  </si>
  <si>
    <t>EBT reported (Full Group)</t>
  </si>
  <si>
    <t xml:space="preserve">Net income attr. to shareholders (Full Group) </t>
  </si>
  <si>
    <t>Free Cashflow (Full Group)</t>
  </si>
  <si>
    <t>Disclaimer</t>
  </si>
  <si>
    <t>This document has been issued by Vara Research GmbH for information purposes only and is not intended to constitute investment advice. It is based on estimates and forecasts of various analysts regarding revenues, earnings and business developments of the relevant company. 
 The company did not participate in the compilation of the estimates and it does not endorse them. Such estimates and forecasts cannot be independently verified by reason of the subjective character. Vara Research GmbH gives no guarantee, representation or warranty and is not responsible or liable as to its accuracy and completeness.</t>
  </si>
  <si>
    <t>Last Update</t>
  </si>
  <si>
    <t>HSBC 
 Michael Hagmann</t>
  </si>
  <si>
    <t>Bankhaus Lampe 
 Marc Gabriel</t>
  </si>
  <si>
    <t>Bankhaus Metzler 
 David Varga</t>
  </si>
  <si>
    <t>Morgan Stanley 
 Alain Gabriel</t>
  </si>
  <si>
    <t>Société Générale  
 Christian Georges</t>
  </si>
  <si>
    <t>Jefferies 
 Seth Rosenfeld</t>
  </si>
  <si>
    <t>Kepler Cheuvreux 
 Rochus Brauneiser</t>
  </si>
  <si>
    <t>Exane BNP Paribas 
 Sylvain Brunet</t>
  </si>
  <si>
    <t>Alphavalue 
 Hans-Peter Wodniok</t>
  </si>
  <si>
    <t>DZ Bank 
 Dirk Schlamp</t>
  </si>
  <si>
    <t>Warburg Research 
 Björn Voss</t>
  </si>
  <si>
    <t>Baader Helvea 
 Christian Obst</t>
  </si>
  <si>
    <t>Goldman Sachs  
 Kevin Hellegard</t>
  </si>
  <si>
    <t>Deutsche Bank 
 Bastian Synagowitz</t>
  </si>
  <si>
    <t>Citigroup 
 Ephrim Ravi</t>
  </si>
  <si>
    <t>Highest</t>
  </si>
  <si>
    <t>Mean</t>
  </si>
  <si>
    <t>Lowest</t>
  </si>
  <si>
    <t>Number of estimates</t>
  </si>
  <si>
    <t xml:space="preserve">  - Average</t>
  </si>
  <si>
    <t xml:space="preserve">  - Consensus (Median)</t>
  </si>
  <si>
    <t>Financial figures 
in Euro Million</t>
  </si>
  <si>
    <t>Cash flow calculation</t>
  </si>
  <si>
    <t>Segments</t>
  </si>
  <si>
    <t>Sales 
(Full Group)</t>
  </si>
  <si>
    <t>Sales 
(cont operations)</t>
  </si>
  <si>
    <t>EBIT adj 
(cont operations)</t>
  </si>
  <si>
    <t>Total Special items 
(Full Group)</t>
  </si>
  <si>
    <t>EPS reported 
 (Full Group)</t>
  </si>
  <si>
    <t>EPS reported (cont operations)</t>
  </si>
  <si>
    <t>EPS adjusted (cont perations)</t>
  </si>
  <si>
    <t>Dividend 
(in Euro)</t>
  </si>
  <si>
    <t>Operating cash flows 
(Full Group)</t>
  </si>
  <si>
    <t>Cash flow from investing activities 
(Full Group)</t>
  </si>
  <si>
    <t>Capex 
(Full Group)</t>
  </si>
  <si>
    <t>Free Cashflow before M&amp;A 
(cont operations)</t>
  </si>
  <si>
    <t>Net financial debt 
(Full Group)</t>
  </si>
  <si>
    <t>EBIT adj 
margin in % 
(cont operations)</t>
  </si>
  <si>
    <t>Number of shares outstanding 
(in million)</t>
  </si>
  <si>
    <t xml:space="preserve">Net income attr. to shareholders 
(cont operations) </t>
  </si>
  <si>
    <t>Special items effecting EBIT 
(cont operations)</t>
  </si>
  <si>
    <t>Free Cashflow before M&amp;A 
(Full Group)</t>
  </si>
  <si>
    <t>Corporate &amp; Consolidation, 
EBIT adjusted</t>
  </si>
  <si>
    <t>SE, EBIT adjusted</t>
  </si>
  <si>
    <t>thereof Special Materials, 
EBIT adjusted</t>
  </si>
  <si>
    <t>MX, EBIT adjusted</t>
  </si>
  <si>
    <t>IS, EBIT adjusted</t>
  </si>
  <si>
    <t>ET, EBIT adjusted</t>
  </si>
  <si>
    <t>CT, EBIT adjusted</t>
  </si>
  <si>
    <t>Corporate &amp; Consolidation, 
EBITDA adjusted</t>
  </si>
  <si>
    <t>SE, EBITDA adjusted</t>
  </si>
  <si>
    <t>thereof Special Materials, 
EBITDA adjusted</t>
  </si>
  <si>
    <t>MX, EBITDA adjusted</t>
  </si>
  <si>
    <t>IS, EBITDA adjusted</t>
  </si>
  <si>
    <t>ET, EBITDA adjusted</t>
  </si>
  <si>
    <t>CT, EBITDA adjusted</t>
  </si>
  <si>
    <t>Corporate &amp; Consolidation, 
Sales</t>
  </si>
  <si>
    <t xml:space="preserve">SE, Sales </t>
  </si>
  <si>
    <t>thereof Special Materials, 
Sales</t>
  </si>
  <si>
    <t xml:space="preserve">MX, Sales </t>
  </si>
  <si>
    <t xml:space="preserve">IS, Sales </t>
  </si>
  <si>
    <t xml:space="preserve">ET, Sales </t>
  </si>
  <si>
    <t xml:space="preserve">CT, Sales </t>
  </si>
  <si>
    <t>EBITDA adj 
(cont operations)</t>
  </si>
  <si>
    <t>EBITDA adjusted 
(Full Group)</t>
  </si>
  <si>
    <t>EBITDA reported 
(Full Group)</t>
  </si>
  <si>
    <t>Median
overall</t>
  </si>
  <si>
    <t>Median
Core Broker</t>
  </si>
  <si>
    <t>Median 
Core Broker</t>
  </si>
  <si>
    <t>thyssenkrupp FY 17/18 Consensus Estimates</t>
  </si>
  <si>
    <t>NordLB
Holger Fechner</t>
  </si>
  <si>
    <t>Cash in/outflow from M&amp;A 
(Full Group)</t>
  </si>
  <si>
    <t>BoA Merrill Lynch 
Cedar Ekblom</t>
  </si>
  <si>
    <t>Ind. Research / BayernLB 
 Sven Diermeier</t>
  </si>
  <si>
    <t>UBS 
 Carsten 
Riek</t>
  </si>
  <si>
    <t>Commerz-
bank 
 Ingo 
Schachel</t>
  </si>
  <si>
    <t>J.P. Morgan 
 Luke
Nelson</t>
  </si>
  <si>
    <t>Berenberg 
Bank 
-</t>
  </si>
  <si>
    <t>Barclays 
 Lars
Brorson</t>
  </si>
  <si>
    <t>RBC Capital 
-</t>
  </si>
  <si>
    <t>tk Operational KPIs Data Entry_IRM.xlsm</t>
  </si>
  <si>
    <t>Other Filter Values</t>
  </si>
  <si>
    <t>Latest Query Refresh was on 2018/7/19 at 14:00:00.</t>
  </si>
  <si>
    <t>engineering. tomorrow. together.</t>
  </si>
  <si>
    <t>Fiscal year/period</t>
  </si>
  <si>
    <t>009.2018</t>
  </si>
  <si>
    <t>010.2018</t>
  </si>
  <si>
    <t>011.2018</t>
  </si>
  <si>
    <t>012.2018</t>
  </si>
  <si>
    <t>Aggregation Type</t>
  </si>
  <si>
    <t>MTD</t>
  </si>
  <si>
    <t>QTD</t>
  </si>
  <si>
    <t>YTD</t>
  </si>
  <si>
    <t/>
  </si>
  <si>
    <t>Period Value GC</t>
  </si>
  <si>
    <t>Comment</t>
  </si>
  <si>
    <t>GR Item</t>
  </si>
  <si>
    <t>EUR</t>
  </si>
  <si>
    <t>Consensus Orders Intake TK Group</t>
  </si>
  <si>
    <t>Consensus Orders Intake TK Gr continued</t>
  </si>
  <si>
    <t>Consensus Sales TK Group</t>
  </si>
  <si>
    <t>Consensus Sales TK Gr continued</t>
  </si>
  <si>
    <t>Consensus EBITDA tk Group</t>
  </si>
  <si>
    <t>Consensus EBITDA TK Gr continued</t>
  </si>
  <si>
    <t>Consensus Adjusted EBITDA tk Group</t>
  </si>
  <si>
    <t>Consensus Adjusted EBITDA TK Gr continued</t>
  </si>
  <si>
    <t>Consensus EBIT tk Group</t>
  </si>
  <si>
    <t>Consensus EBIT TK Gr continued</t>
  </si>
  <si>
    <t>Consensus Adjusted EBIT tk Group</t>
  </si>
  <si>
    <t>Consensus Adjusted EBIT TK Gr continued</t>
  </si>
  <si>
    <t>Consensus Adj EBIT margin in % tk Group</t>
  </si>
  <si>
    <t>Consensus Adj EBIT margin in % TK Gr continued</t>
  </si>
  <si>
    <t>Consensus Special items effecting EBIT TK Group</t>
  </si>
  <si>
    <t>Consensus Special items effecting EBIT TK Gr continued</t>
  </si>
  <si>
    <t>Consensus EBT tk Group</t>
  </si>
  <si>
    <t>Consensus EBT TK Gr continued</t>
  </si>
  <si>
    <t>Consensus Total Special items TK Group</t>
  </si>
  <si>
    <t>Consensus Total Special items TK Gr continued</t>
  </si>
  <si>
    <t>Consensus Net income attr. to shareholders TK Group</t>
  </si>
  <si>
    <t>Consensus Net income attr. to shareholders TK Gr continued</t>
  </si>
  <si>
    <t>Consensus Number of shares outstanding (in million) TK Group</t>
  </si>
  <si>
    <t>Consensus Number of shares outstanding (in m) TK Gr continue</t>
  </si>
  <si>
    <t>Consensus EPS reported (in Euro) tk Group</t>
  </si>
  <si>
    <t>Consensus EPS reported (in Euro) TK Gr continued</t>
  </si>
  <si>
    <t>Consensus EPS adjusted (in Euro) tk Group</t>
  </si>
  <si>
    <t>Consensus EPS adjusted (in Euro) TK Gr continued</t>
  </si>
  <si>
    <t>Consensus Dividend per share (in Euro) tk Group</t>
  </si>
  <si>
    <t>Consensus Dividend per share (in Euro) TK Gr continued</t>
  </si>
  <si>
    <t>Consensus Operating cash flows TK Group</t>
  </si>
  <si>
    <t>Consensus Operating cash flows TK Gr continued</t>
  </si>
  <si>
    <t>Consensus Cash flow from investing activities tk Group</t>
  </si>
  <si>
    <t>Consensus Cash flow from investing activities TK Gr continue</t>
  </si>
  <si>
    <t>Consensus Capex tk Group</t>
  </si>
  <si>
    <t>Consensus Capex TK Gr continued</t>
  </si>
  <si>
    <t>Consensus Free Cashflow tk Group</t>
  </si>
  <si>
    <t>Consensus Free Cashflow TK Gr continued</t>
  </si>
  <si>
    <t>Consensus Cash inflow/cash outflow from M&amp;A tk Group</t>
  </si>
  <si>
    <t>Consensus Cash inflow/cash outflow from M&amp;A TK Gr continued</t>
  </si>
  <si>
    <t>Consensus Free Cashflow before M&amp;A tk Group</t>
  </si>
  <si>
    <t>Consensus Free Cashflow before M&amp;A TK Gr continued</t>
  </si>
  <si>
    <t>Consensus Net financial debt TK Group</t>
  </si>
  <si>
    <t>Consensus Net financial debt TK Gr continued</t>
  </si>
  <si>
    <t>Consensus Sales BA CT</t>
  </si>
  <si>
    <t>Consensus Adjusted EBITDA BA CT</t>
  </si>
  <si>
    <t>Consensus Adjusted EBIT BA CT</t>
  </si>
  <si>
    <t>Consensus Sales BA ET</t>
  </si>
  <si>
    <t>Consensus Adjusted EBITDA BA ET</t>
  </si>
  <si>
    <t>Consensus Adjusted EBIT BA ET</t>
  </si>
  <si>
    <t>Consensus Sales BA IS</t>
  </si>
  <si>
    <t>Consensus Adjusted EBITDA BA IS</t>
  </si>
  <si>
    <t>Consensus Adjusted EBIT BA IS</t>
  </si>
  <si>
    <t>Consensus Sales BA MX</t>
  </si>
  <si>
    <t>Consensus Adjusted EBITDA BA MX</t>
  </si>
  <si>
    <t>Consensus Adjusted EBIT BA MX</t>
  </si>
  <si>
    <t>Consensus Sales BA SE</t>
  </si>
  <si>
    <t>Consensus Adjusted EBITDA BA SE</t>
  </si>
  <si>
    <t>Consensus Adjusted EBIT BA SE</t>
  </si>
  <si>
    <t>Consensus Sales BA Corp &amp; Cons</t>
  </si>
  <si>
    <t>Consensus Adjusted EBITDA BA Corp &amp; Cons</t>
  </si>
  <si>
    <t>Consensus Adjusted EBIT BA Corp &amp; Cons</t>
  </si>
  <si>
    <t>Q3/18</t>
  </si>
  <si>
    <t>Q4/18</t>
  </si>
  <si>
    <t>10.08.2018</t>
  </si>
  <si>
    <t>Credit Suisse 
-</t>
  </si>
  <si>
    <t>27.09.2018</t>
  </si>
  <si>
    <t>10.10.2018</t>
  </si>
  <si>
    <t>09.11.2018</t>
  </si>
  <si>
    <t>08.11.2018</t>
  </si>
  <si>
    <t>13.11.2018</t>
  </si>
  <si>
    <t>14.11.2018</t>
  </si>
  <si>
    <t>12.11.2018</t>
  </si>
  <si>
    <t>15.11.2018</t>
  </si>
  <si>
    <t>FY/19</t>
  </si>
  <si>
    <t>Note: Currently only FY18/19e available. Quarters should be available Dec 7th 2018</t>
  </si>
  <si>
    <t>10.12.2018</t>
  </si>
  <si>
    <t>Macquarie 
 Ioannis 
Masvoulas</t>
  </si>
  <si>
    <t>Sales</t>
  </si>
  <si>
    <t>EBIT adjusted</t>
  </si>
  <si>
    <t>Free Cashflow before M&amp;A</t>
  </si>
  <si>
    <t>Vara Research - thyssenkrupp Earnings Estimates as of December 04, 2020</t>
  </si>
  <si>
    <t xml:space="preserve">Q1 20/21 E </t>
  </si>
  <si>
    <t>FY 20/21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</si>
</sst>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0.0"/>
    <numFmt numFmtId="166" formatCode="###,000"/>
    <numFmt numFmtId="167" formatCode="dddd\,\ mmmm\ dd\,\ yyyy\ h:mm:ss\ AM/PM"/>
    <numFmt numFmtId="168" formatCode="mmmm\ dd\,\ yyyy\ hh:mm"/>
    <numFmt numFmtId="169" formatCode="#,##0.000000000;\-#,##0.000000000;#,##0.000000000"/>
    <numFmt numFmtId="170" formatCode="#,##0.0;\-#,##0.0;#,##0.0"/>
  </numFmts>
  <fonts count="33" x14ac:knownFonts="1">
    <font>
      <sz val="11"/>
      <name val="Calibri"/>
    </font>
    <font>
      <sz val="11"/>
      <color theme="1"/>
      <name val="Calibri"/>
      <family val="2"/>
      <scheme val="minor"/>
    </font>
    <font>
      <sz val="10"/>
      <name val="Verdana"/>
      <family val="2"/>
    </font>
    <font>
      <b/>
      <sz val="14"/>
      <color rgb="FFFFFFFF"/>
      <name val="Verdana"/>
      <family val="2"/>
    </font>
    <font>
      <b/>
      <sz val="10"/>
      <name val="Verdana"/>
      <family val="2"/>
    </font>
    <font>
      <b/>
      <sz val="11"/>
      <name val="Calibri"/>
      <family val="2"/>
    </font>
    <font>
      <b/>
      <sz val="10"/>
      <color rgb="FFFFFFFF"/>
      <name val="Verdana"/>
      <family val="2"/>
    </font>
    <font>
      <sz val="10"/>
      <color rgb="FF006100"/>
      <name val="Verdana"/>
      <family val="2"/>
    </font>
    <font>
      <sz val="10"/>
      <color rgb="FF886500"/>
      <name val="Verdana"/>
      <family val="2"/>
    </font>
    <font>
      <sz val="10"/>
      <color rgb="FF9C0006"/>
      <name val="Verdana"/>
      <family val="2"/>
    </font>
    <font>
      <sz val="11"/>
      <name val="Calibri"/>
      <family val="2"/>
    </font>
    <font>
      <b/>
      <sz val="10"/>
      <color theme="7"/>
      <name val="Verdana"/>
      <family val="2"/>
    </font>
    <font>
      <sz val="10"/>
      <color indexed="9"/>
      <name val="Verdana"/>
      <family val="2"/>
    </font>
    <font>
      <b/>
      <sz val="10"/>
      <color theme="0"/>
      <name val="Verdana"/>
      <family val="2"/>
    </font>
    <font>
      <b/>
      <sz val="10"/>
      <color rgb="FFFFCC00"/>
      <name val="Verdana"/>
      <family val="2"/>
    </font>
    <font>
      <sz val="8"/>
      <color rgb="FF000000"/>
      <name val="TKTypeRegular"/>
      <family val="2"/>
    </font>
    <font>
      <b/>
      <sz val="8"/>
      <color rgb="FF000000"/>
      <name val="TKTypeRegular"/>
      <family val="2"/>
    </font>
    <font>
      <sz val="11"/>
      <color rgb="FF000000"/>
      <name val="Calibri"/>
      <family val="2"/>
    </font>
    <font>
      <sz val="9"/>
      <color theme="1"/>
      <name val="TKTypeRegular"/>
      <family val="2"/>
    </font>
    <font>
      <sz val="14"/>
      <color rgb="FF4B5564"/>
      <name val="TKTypeBold"/>
      <family val="2"/>
    </font>
    <font>
      <sz val="12"/>
      <color rgb="FF4B5564"/>
      <name val="TKTypeBold"/>
      <family val="2"/>
    </font>
    <font>
      <sz val="10"/>
      <color theme="1" tint="0.34998626667073579"/>
      <name val="TKTypeBold"/>
      <family val="2"/>
    </font>
    <font>
      <sz val="18"/>
      <color rgb="FF00A0F5"/>
      <name val="TKTypeRegular"/>
      <family val="2"/>
    </font>
    <font>
      <sz val="9"/>
      <color theme="1"/>
      <name val="Calibri"/>
      <family val="2"/>
      <scheme val="minor"/>
    </font>
    <font>
      <sz val="11"/>
      <color theme="0" tint="-0.249977111117893"/>
      <name val="Calibri"/>
      <family val="2"/>
    </font>
    <font>
      <b/>
      <sz val="8"/>
      <color rgb="FF000000"/>
      <name val="TKTypeRegular"/>
      <family val="2"/>
    </font>
    <font>
      <sz val="8"/>
      <color rgb="FF000000"/>
      <name val="TKTypeRegular"/>
      <family val="2"/>
    </font>
    <font>
      <sz val="11"/>
      <name val="Calibri"/>
      <family val="2"/>
    </font>
    <font>
      <sz val="11"/>
      <color rgb="FFFF0000"/>
      <name val="Calibri"/>
      <family val="2"/>
    </font>
    <font>
      <b/>
      <sz val="10"/>
      <color rgb="FFFF0000"/>
      <name val="Verdana"/>
      <family val="2"/>
    </font>
    <font>
      <b/>
      <sz val="10"/>
      <color theme="1"/>
      <name val="Verdana"/>
      <family val="2"/>
    </font>
    <font>
      <sz val="10"/>
      <color theme="1"/>
      <name val="Verdana"/>
      <family val="2"/>
    </font>
    <font>
      <b/>
      <sz val="20"/>
      <color rgb="FFFFFF00"/>
      <name val="Verdana"/>
      <family val="2"/>
    </font>
  </fonts>
  <fills count="24">
    <fill>
      <patternFill patternType="none"/>
    </fill>
    <fill>
      <patternFill patternType="gray125"/>
    </fill>
    <fill>
      <patternFill patternType="solid">
        <fgColor rgb="FFFFFFFF"/>
      </patternFill>
    </fill>
    <fill>
      <patternFill patternType="solid">
        <fgColor rgb="FF376091"/>
      </patternFill>
    </fill>
    <fill>
      <patternFill patternType="solid">
        <fgColor rgb="FFDBE5F1"/>
      </patternFill>
    </fill>
    <fill>
      <patternFill patternType="solid">
        <fgColor rgb="FFF8F8F8"/>
      </patternFill>
    </fill>
    <fill>
      <patternFill patternType="solid">
        <fgColor rgb="FFEAEAEA"/>
      </patternFill>
    </fill>
    <fill>
      <patternFill patternType="solid">
        <fgColor rgb="FFF5F5F5"/>
      </patternFill>
    </fill>
    <fill>
      <patternFill patternType="solid">
        <fgColor rgb="FFC6EFCE"/>
      </patternFill>
    </fill>
    <fill>
      <patternFill patternType="solid">
        <fgColor rgb="FFFFEB9C"/>
      </patternFill>
    </fill>
    <fill>
      <patternFill patternType="solid">
        <fgColor rgb="FFFFC7CE"/>
      </patternFill>
    </fill>
    <fill>
      <patternFill patternType="solid">
        <fgColor rgb="FFDDDDDD"/>
      </patternFill>
    </fill>
    <fill>
      <patternFill patternType="solid">
        <fgColor rgb="FFD8D8D8"/>
      </patternFill>
    </fill>
    <fill>
      <patternFill patternType="solid">
        <fgColor theme="5"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rgb="FF00A0F5"/>
        <bgColor indexed="64"/>
      </patternFill>
    </fill>
    <fill>
      <patternFill patternType="solid">
        <fgColor rgb="FF74C4EF"/>
        <bgColor indexed="64"/>
      </patternFill>
    </fill>
    <fill>
      <patternFill patternType="solid">
        <fgColor rgb="FF003C7D"/>
        <bgColor indexed="64"/>
      </patternFill>
    </fill>
    <fill>
      <patternFill patternType="solid">
        <fgColor rgb="FF51AEE2"/>
        <bgColor indexed="64"/>
      </patternFill>
    </fill>
    <fill>
      <patternFill patternType="solid">
        <fgColor rgb="FFFFFFFF"/>
        <bgColor rgb="FF000000"/>
      </patternFill>
    </fill>
    <fill>
      <gradientFill degree="90">
        <stop position="0">
          <color rgb="FFDDE2E7"/>
        </stop>
        <stop position="1">
          <color rgb="FFCED3D8"/>
        </stop>
      </gradientFill>
    </fill>
    <fill>
      <patternFill patternType="solid">
        <fgColor rgb="FFDDDDDD"/>
        <bgColor indexed="64"/>
      </patternFill>
    </fill>
    <fill>
      <patternFill patternType="solid">
        <fgColor rgb="FFFFFF00"/>
        <bgColor indexed="64"/>
      </patternFill>
    </fill>
  </fills>
  <borders count="131">
    <border>
      <left/>
      <right/>
      <top/>
      <bottom/>
      <diagonal/>
    </border>
    <border>
      <left/>
      <right style="thin">
        <color rgb="FFFFFFFF"/>
      </right>
      <top/>
      <bottom/>
      <diagonal/>
    </border>
    <border>
      <left style="thin">
        <color rgb="FFFFFFFF"/>
      </left>
      <right/>
      <top/>
      <bottom style="thin">
        <color rgb="FFFFFFFF"/>
      </bottom>
      <diagonal/>
    </border>
    <border>
      <left/>
      <right style="medium">
        <color rgb="FFFFFFFF"/>
      </right>
      <top/>
      <bottom/>
      <diagonal/>
    </border>
    <border>
      <left/>
      <right style="medium">
        <color rgb="FFFFFFFF"/>
      </right>
      <top/>
      <bottom style="medium">
        <color rgb="FFFFFFFF"/>
      </bottom>
      <diagonal/>
    </border>
    <border>
      <left/>
      <right style="medium">
        <color rgb="FFFFFFFF"/>
      </right>
      <top style="thin">
        <color rgb="FF000000"/>
      </top>
      <bottom style="thin">
        <color rgb="FF000000"/>
      </bottom>
      <diagonal/>
    </border>
    <border>
      <left style="medium">
        <color indexed="64"/>
      </left>
      <right/>
      <top style="medium">
        <color indexed="64"/>
      </top>
      <bottom style="thin">
        <color rgb="FFFFFFFF"/>
      </bottom>
      <diagonal/>
    </border>
    <border>
      <left style="medium">
        <color indexed="64"/>
      </left>
      <right/>
      <top/>
      <bottom style="thin">
        <color rgb="FFFFFFFF"/>
      </bottom>
      <diagonal/>
    </border>
    <border>
      <left style="medium">
        <color indexed="64"/>
      </left>
      <right/>
      <top/>
      <bottom style="medium">
        <color indexed="64"/>
      </bottom>
      <diagonal/>
    </border>
    <border>
      <left/>
      <right style="medium">
        <color rgb="FFFFFFFF"/>
      </right>
      <top/>
      <bottom style="thin">
        <color indexed="64"/>
      </bottom>
      <diagonal/>
    </border>
    <border>
      <left/>
      <right style="thin">
        <color indexed="64"/>
      </right>
      <top/>
      <bottom style="thin">
        <color indexed="64"/>
      </bottom>
      <diagonal/>
    </border>
    <border>
      <left/>
      <right/>
      <top/>
      <bottom style="medium">
        <color rgb="FFFFFFFF"/>
      </bottom>
      <diagonal/>
    </border>
    <border>
      <left style="medium">
        <color indexed="64"/>
      </left>
      <right/>
      <top/>
      <bottom/>
      <diagonal/>
    </border>
    <border>
      <left/>
      <right style="medium">
        <color indexed="64"/>
      </right>
      <top/>
      <bottom/>
      <diagonal/>
    </border>
    <border>
      <left/>
      <right style="medium">
        <color theme="1" tint="0.499984740745262"/>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top style="medium">
        <color rgb="FF808080"/>
      </top>
      <bottom/>
      <diagonal/>
    </border>
    <border>
      <left style="medium">
        <color rgb="FF808080"/>
      </left>
      <right/>
      <top style="medium">
        <color rgb="FF808080"/>
      </top>
      <bottom/>
      <diagonal/>
    </border>
    <border>
      <left style="medium">
        <color theme="0"/>
      </left>
      <right style="medium">
        <color theme="0"/>
      </right>
      <top/>
      <bottom style="medium">
        <color rgb="FFFFFFFF"/>
      </bottom>
      <diagonal/>
    </border>
    <border>
      <left style="medium">
        <color theme="0"/>
      </left>
      <right style="thin">
        <color theme="0"/>
      </right>
      <top/>
      <bottom style="medium">
        <color rgb="FFFFFFFF"/>
      </bottom>
      <diagonal/>
    </border>
    <border>
      <left/>
      <right style="thin">
        <color theme="0"/>
      </right>
      <top/>
      <bottom style="medium">
        <color rgb="FFFFFFFF"/>
      </bottom>
      <diagonal/>
    </border>
    <border>
      <left style="medium">
        <color theme="0"/>
      </left>
      <right style="medium">
        <color theme="0"/>
      </right>
      <top/>
      <bottom/>
      <diagonal/>
    </border>
    <border>
      <left style="medium">
        <color theme="0"/>
      </left>
      <right style="thin">
        <color theme="0"/>
      </right>
      <top/>
      <bottom/>
      <diagonal/>
    </border>
    <border>
      <left/>
      <right style="thin">
        <color theme="0"/>
      </right>
      <top/>
      <bottom/>
      <diagonal/>
    </border>
    <border>
      <left style="medium">
        <color theme="0"/>
      </left>
      <right style="medium">
        <color theme="0"/>
      </right>
      <top style="medium">
        <color theme="0"/>
      </top>
      <bottom/>
      <diagonal/>
    </border>
    <border>
      <left/>
      <right style="medium">
        <color theme="0"/>
      </right>
      <top/>
      <bottom/>
      <diagonal/>
    </border>
    <border>
      <left style="medium">
        <color theme="0"/>
      </left>
      <right style="medium">
        <color theme="0"/>
      </right>
      <top style="medium">
        <color theme="0"/>
      </top>
      <bottom style="medium">
        <color theme="0"/>
      </bottom>
      <diagonal/>
    </border>
    <border>
      <left style="medium">
        <color theme="0"/>
      </left>
      <right style="medium">
        <color theme="0"/>
      </right>
      <top/>
      <bottom style="medium">
        <color theme="0"/>
      </bottom>
      <diagonal/>
    </border>
    <border>
      <left/>
      <right style="medium">
        <color indexed="64"/>
      </right>
      <top style="medium">
        <color indexed="64"/>
      </top>
      <bottom style="medium">
        <color indexed="64"/>
      </bottom>
      <diagonal/>
    </border>
    <border>
      <left/>
      <right style="medium">
        <color theme="0"/>
      </right>
      <top/>
      <bottom style="medium">
        <color theme="0"/>
      </bottom>
      <diagonal/>
    </border>
    <border>
      <left/>
      <right style="medium">
        <color rgb="FFFFFFFF"/>
      </right>
      <top style="medium">
        <color indexed="64"/>
      </top>
      <bottom style="medium">
        <color indexed="64"/>
      </bottom>
      <diagonal/>
    </border>
    <border>
      <left style="medium">
        <color indexed="64"/>
      </left>
      <right style="medium">
        <color rgb="FFFFFFFF"/>
      </right>
      <top style="medium">
        <color indexed="64"/>
      </top>
      <bottom style="medium">
        <color indexed="64"/>
      </bottom>
      <diagonal/>
    </border>
    <border>
      <left/>
      <right style="medium">
        <color indexed="64"/>
      </right>
      <top style="medium">
        <color indexed="64"/>
      </top>
      <bottom style="thin">
        <color rgb="FF000000"/>
      </bottom>
      <diagonal/>
    </border>
    <border>
      <left/>
      <right style="medium">
        <color rgb="FFFFFFFF"/>
      </right>
      <top style="medium">
        <color indexed="64"/>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rgb="FFFFFFFF"/>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medium">
        <color rgb="FFFFFFFF"/>
      </right>
      <top/>
      <bottom style="thin">
        <color rgb="FF000000"/>
      </bottom>
      <diagonal/>
    </border>
    <border>
      <left/>
      <right style="medium">
        <color rgb="FFFFFFFF"/>
      </right>
      <top/>
      <bottom style="thin">
        <color rgb="FF000000"/>
      </bottom>
      <diagonal/>
    </border>
    <border>
      <left/>
      <right style="medium">
        <color indexed="64"/>
      </right>
      <top/>
      <bottom style="thin">
        <color rgb="FF00000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diagonal/>
    </border>
    <border>
      <left/>
      <right/>
      <top/>
      <bottom style="medium">
        <color theme="0"/>
      </bottom>
      <diagonal/>
    </border>
    <border>
      <left/>
      <right style="thin">
        <color theme="0"/>
      </right>
      <top style="medium">
        <color theme="0"/>
      </top>
      <bottom style="medium">
        <color rgb="FFFFFFFF"/>
      </bottom>
      <diagonal/>
    </border>
    <border>
      <left/>
      <right/>
      <top style="medium">
        <color theme="0"/>
      </top>
      <bottom style="medium">
        <color rgb="FFFFFFFF"/>
      </bottom>
      <diagonal/>
    </border>
    <border>
      <left style="medium">
        <color theme="0"/>
      </left>
      <right style="medium">
        <color theme="0"/>
      </right>
      <top style="medium">
        <color theme="0"/>
      </top>
      <bottom style="medium">
        <color rgb="FFFFFFFF"/>
      </bottom>
      <diagonal/>
    </border>
    <border>
      <left style="medium">
        <color theme="0"/>
      </left>
      <right style="thin">
        <color theme="0"/>
      </right>
      <top style="medium">
        <color theme="0"/>
      </top>
      <bottom style="medium">
        <color rgb="FFFFFFFF"/>
      </bottom>
      <diagonal/>
    </border>
    <border>
      <left/>
      <right style="thin">
        <color theme="0"/>
      </right>
      <top style="medium">
        <color rgb="FFFFFFFF"/>
      </top>
      <bottom style="medium">
        <color theme="0"/>
      </bottom>
      <diagonal/>
    </border>
    <border>
      <left style="medium">
        <color theme="0"/>
      </left>
      <right style="medium">
        <color theme="0"/>
      </right>
      <top style="medium">
        <color rgb="FFFFFFFF"/>
      </top>
      <bottom style="medium">
        <color theme="0"/>
      </bottom>
      <diagonal/>
    </border>
    <border>
      <left style="medium">
        <color theme="0"/>
      </left>
      <right style="thin">
        <color theme="0"/>
      </right>
      <top style="medium">
        <color rgb="FFFFFFFF"/>
      </top>
      <bottom style="medium">
        <color theme="0"/>
      </bottom>
      <diagonal/>
    </border>
    <border>
      <left/>
      <right/>
      <top style="medium">
        <color rgb="FFFFFFFF"/>
      </top>
      <bottom style="medium">
        <color theme="0"/>
      </bottom>
      <diagonal/>
    </border>
    <border>
      <left/>
      <right/>
      <top style="medium">
        <color theme="0"/>
      </top>
      <bottom style="medium">
        <color theme="0"/>
      </bottom>
      <diagonal/>
    </border>
    <border>
      <left/>
      <right style="thin">
        <color theme="0"/>
      </right>
      <top style="medium">
        <color theme="0"/>
      </top>
      <bottom style="medium">
        <color theme="0"/>
      </bottom>
      <diagonal/>
    </border>
    <border>
      <left style="medium">
        <color theme="0"/>
      </left>
      <right style="thin">
        <color theme="0"/>
      </right>
      <top style="medium">
        <color theme="0"/>
      </top>
      <bottom style="medium">
        <color theme="0"/>
      </bottom>
      <diagonal/>
    </border>
    <border>
      <left/>
      <right style="thin">
        <color theme="0"/>
      </right>
      <top/>
      <bottom style="medium">
        <color theme="0"/>
      </bottom>
      <diagonal/>
    </border>
    <border>
      <left style="medium">
        <color theme="0"/>
      </left>
      <right style="thin">
        <color theme="0"/>
      </right>
      <top/>
      <bottom style="medium">
        <color theme="0"/>
      </bottom>
      <diagonal/>
    </border>
    <border>
      <left style="medium">
        <color indexed="64"/>
      </left>
      <right style="medium">
        <color rgb="FFFFFFFF"/>
      </right>
      <top style="thin">
        <color rgb="FF000000"/>
      </top>
      <bottom style="thin">
        <color indexed="64"/>
      </bottom>
      <diagonal/>
    </border>
    <border>
      <left/>
      <right style="medium">
        <color rgb="FFFFFFFF"/>
      </right>
      <top style="thin">
        <color rgb="FF000000"/>
      </top>
      <bottom style="thin">
        <color indexed="64"/>
      </bottom>
      <diagonal/>
    </border>
    <border>
      <left/>
      <right style="medium">
        <color indexed="64"/>
      </right>
      <top style="thin">
        <color rgb="FF000000"/>
      </top>
      <bottom style="thin">
        <color indexed="64"/>
      </bottom>
      <diagonal/>
    </border>
    <border>
      <left style="medium">
        <color indexed="64"/>
      </left>
      <right style="medium">
        <color rgb="FFFFFFFF"/>
      </right>
      <top style="thin">
        <color indexed="64"/>
      </top>
      <bottom style="thin">
        <color indexed="64"/>
      </bottom>
      <diagonal/>
    </border>
    <border>
      <left/>
      <right style="medium">
        <color rgb="FFFFFFFF"/>
      </right>
      <top style="thin">
        <color indexed="64"/>
      </top>
      <bottom style="thin">
        <color indexed="64"/>
      </bottom>
      <diagonal/>
    </border>
    <border>
      <left/>
      <right style="medium">
        <color indexed="64"/>
      </right>
      <top style="thin">
        <color indexed="64"/>
      </top>
      <bottom style="thin">
        <color indexed="64"/>
      </bottom>
      <diagonal/>
    </border>
    <border>
      <left style="medium">
        <color rgb="FFFFFFFF"/>
      </left>
      <right style="medium">
        <color rgb="FFFFFFFF"/>
      </right>
      <top style="thin">
        <color indexed="64"/>
      </top>
      <bottom style="thin">
        <color indexed="64"/>
      </bottom>
      <diagonal/>
    </border>
    <border>
      <left style="medium">
        <color indexed="64"/>
      </left>
      <right style="medium">
        <color rgb="FFFFFFFF"/>
      </right>
      <top/>
      <bottom style="thin">
        <color indexed="64"/>
      </bottom>
      <diagonal/>
    </border>
    <border>
      <left/>
      <right style="medium">
        <color indexed="64"/>
      </right>
      <top/>
      <bottom style="thin">
        <color indexed="64"/>
      </bottom>
      <diagonal/>
    </border>
    <border>
      <left style="medium">
        <color theme="0"/>
      </left>
      <right style="medium">
        <color theme="0"/>
      </right>
      <top style="thin">
        <color indexed="64"/>
      </top>
      <bottom style="thin">
        <color indexed="64"/>
      </bottom>
      <diagonal/>
    </border>
    <border>
      <left/>
      <right style="medium">
        <color theme="0"/>
      </right>
      <top style="thin">
        <color indexed="64"/>
      </top>
      <bottom style="thin">
        <color indexed="64"/>
      </bottom>
      <diagonal/>
    </border>
    <border>
      <left style="medium">
        <color indexed="64"/>
      </left>
      <right style="medium">
        <color theme="0"/>
      </right>
      <top style="thin">
        <color indexed="64"/>
      </top>
      <bottom style="thin">
        <color indexed="64"/>
      </bottom>
      <diagonal/>
    </border>
    <border>
      <left style="medium">
        <color theme="0"/>
      </left>
      <right style="medium">
        <color theme="0"/>
      </right>
      <top/>
      <bottom style="double">
        <color indexed="64"/>
      </bottom>
      <diagonal/>
    </border>
    <border>
      <left style="medium">
        <color theme="0"/>
      </left>
      <right style="medium">
        <color theme="0"/>
      </right>
      <top style="medium">
        <color theme="0"/>
      </top>
      <bottom style="double">
        <color indexed="64"/>
      </bottom>
      <diagonal/>
    </border>
    <border>
      <left/>
      <right/>
      <top/>
      <bottom style="double">
        <color indexed="64"/>
      </bottom>
      <diagonal/>
    </border>
    <border>
      <left/>
      <right style="thin">
        <color theme="0"/>
      </right>
      <top/>
      <bottom style="double">
        <color indexed="64"/>
      </bottom>
      <diagonal/>
    </border>
    <border>
      <left style="medium">
        <color indexed="64"/>
      </left>
      <right style="medium">
        <color rgb="FFFFFFFF"/>
      </right>
      <top style="thin">
        <color rgb="FF000000"/>
      </top>
      <bottom style="double">
        <color indexed="64"/>
      </bottom>
      <diagonal/>
    </border>
    <border>
      <left/>
      <right style="medium">
        <color rgb="FFFFFFFF"/>
      </right>
      <top style="thin">
        <color rgb="FF000000"/>
      </top>
      <bottom style="double">
        <color indexed="64"/>
      </bottom>
      <diagonal/>
    </border>
    <border>
      <left/>
      <right style="medium">
        <color indexed="64"/>
      </right>
      <top style="thin">
        <color rgb="FF000000"/>
      </top>
      <bottom style="double">
        <color indexed="64"/>
      </bottom>
      <diagonal/>
    </border>
    <border>
      <left style="medium">
        <color theme="0"/>
      </left>
      <right style="thin">
        <color theme="0"/>
      </right>
      <top/>
      <bottom style="double">
        <color indexed="64"/>
      </bottom>
      <diagonal/>
    </border>
    <border>
      <left style="medium">
        <color indexed="64"/>
      </left>
      <right style="medium">
        <color rgb="FFFFFFFF"/>
      </right>
      <top style="thin">
        <color indexed="64"/>
      </top>
      <bottom style="double">
        <color indexed="64"/>
      </bottom>
      <diagonal/>
    </border>
    <border>
      <left/>
      <right style="medium">
        <color rgb="FFFFFFFF"/>
      </right>
      <top style="thin">
        <color indexed="64"/>
      </top>
      <bottom style="double">
        <color indexed="64"/>
      </bottom>
      <diagonal/>
    </border>
    <border>
      <left/>
      <right style="medium">
        <color indexed="64"/>
      </right>
      <top style="thin">
        <color indexed="64"/>
      </top>
      <bottom style="double">
        <color indexed="64"/>
      </bottom>
      <diagonal/>
    </border>
    <border>
      <left style="medium">
        <color theme="0"/>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rgb="FFFFFFFF"/>
      </top>
      <bottom style="medium">
        <color rgb="FFFFFFFF"/>
      </bottom>
      <diagonal/>
    </border>
    <border>
      <left style="medium">
        <color indexed="64"/>
      </left>
      <right style="medium">
        <color rgb="FFFFFFFF"/>
      </right>
      <top style="medium">
        <color indexed="64"/>
      </top>
      <bottom style="thin">
        <color rgb="FF000000"/>
      </bottom>
      <diagonal/>
    </border>
    <border>
      <left style="medium">
        <color indexed="64"/>
      </left>
      <right style="medium">
        <color rgb="FFFFFFFF"/>
      </right>
      <top style="thin">
        <color rgb="FF000000"/>
      </top>
      <bottom style="medium">
        <color indexed="64"/>
      </bottom>
      <diagonal/>
    </border>
    <border>
      <left/>
      <right style="medium">
        <color rgb="FFFFFFFF"/>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style="thin">
        <color rgb="FF000000"/>
      </top>
      <bottom style="thin">
        <color rgb="FF000000"/>
      </bottom>
      <diagonal/>
    </border>
    <border>
      <left/>
      <right style="thin">
        <color indexed="64"/>
      </right>
      <top/>
      <bottom/>
      <diagonal/>
    </border>
    <border>
      <left/>
      <right style="thin">
        <color indexed="64"/>
      </right>
      <top style="thin">
        <color rgb="FF000000"/>
      </top>
      <bottom style="thin">
        <color indexed="64"/>
      </bottom>
      <diagonal/>
    </border>
    <border>
      <left/>
      <right style="thin">
        <color indexed="64"/>
      </right>
      <top style="thin">
        <color indexed="64"/>
      </top>
      <bottom style="thin">
        <color indexed="64"/>
      </bottom>
      <diagonal/>
    </border>
    <border>
      <left style="medium">
        <color rgb="FFFFFFFF"/>
      </left>
      <right style="thin">
        <color indexed="64"/>
      </right>
      <top style="thin">
        <color indexed="64"/>
      </top>
      <bottom style="thin">
        <color indexed="64"/>
      </bottom>
      <diagonal/>
    </border>
    <border>
      <left style="medium">
        <color theme="0"/>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rgb="FF000000"/>
      </bottom>
      <diagonal/>
    </border>
    <border>
      <left/>
      <right style="thin">
        <color indexed="64"/>
      </right>
      <top style="thin">
        <color rgb="FF000000"/>
      </top>
      <bottom style="double">
        <color indexed="64"/>
      </bottom>
      <diagonal/>
    </border>
    <border>
      <left style="thin">
        <color rgb="FF808080"/>
      </left>
      <right style="thin">
        <color rgb="FF808080"/>
      </right>
      <top style="thin">
        <color rgb="FF808080"/>
      </top>
      <bottom style="thin">
        <color rgb="FF808080"/>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right/>
      <top/>
      <bottom style="medium">
        <color rgb="FF4B5564"/>
      </bottom>
      <diagonal/>
    </border>
    <border>
      <left style="thin">
        <color theme="3" tint="-0.24994659260841701"/>
      </left>
      <right style="thin">
        <color theme="3" tint="-0.24994659260841701"/>
      </right>
      <top style="thin">
        <color theme="3" tint="-0.24994659260841701"/>
      </top>
      <bottom style="thin">
        <color rgb="FF808080"/>
      </bottom>
      <diagonal/>
    </border>
    <border>
      <left style="thin">
        <color theme="3" tint="-0.24994659260841701"/>
      </left>
      <right style="thin">
        <color theme="3" tint="-0.24994659260841701"/>
      </right>
      <top style="thin">
        <color rgb="FF808080"/>
      </top>
      <bottom style="thin">
        <color rgb="FF808080"/>
      </bottom>
      <diagonal/>
    </border>
    <border>
      <left style="thin">
        <color theme="3" tint="-0.24994659260841701"/>
      </left>
      <right style="thin">
        <color theme="3" tint="-0.24994659260841701"/>
      </right>
      <top style="thin">
        <color rgb="FF808080"/>
      </top>
      <bottom style="thin">
        <color theme="3" tint="-0.24994659260841701"/>
      </bottom>
      <diagonal/>
    </border>
    <border>
      <left style="thin">
        <color rgb="FF808080"/>
      </left>
      <right style="thin">
        <color theme="3" tint="-0.24994659260841701"/>
      </right>
      <top style="thin">
        <color rgb="FF808080"/>
      </top>
      <bottom style="thin">
        <color rgb="FF808080"/>
      </bottom>
      <diagonal/>
    </border>
    <border>
      <left style="thin">
        <color rgb="FF808080"/>
      </left>
      <right style="thin">
        <color rgb="FF808080"/>
      </right>
      <top style="thin">
        <color rgb="FF808080"/>
      </top>
      <bottom style="thin">
        <color theme="3" tint="-0.24994659260841701"/>
      </bottom>
      <diagonal/>
    </border>
    <border>
      <left style="thin">
        <color rgb="FF808080"/>
      </left>
      <right style="thin">
        <color theme="3" tint="-0.24994659260841701"/>
      </right>
      <top style="thin">
        <color rgb="FF808080"/>
      </top>
      <bottom style="thin">
        <color theme="3" tint="-0.24994659260841701"/>
      </bottom>
      <diagonal/>
    </border>
    <border>
      <left/>
      <right/>
      <top/>
      <bottom style="medium">
        <color indexed="64"/>
      </bottom>
      <diagonal/>
    </border>
    <border>
      <left/>
      <right style="thin">
        <color indexed="64"/>
      </right>
      <top style="medium">
        <color indexed="64"/>
      </top>
      <bottom style="thin">
        <color rgb="FFFFFFFF"/>
      </bottom>
      <diagonal/>
    </border>
    <border>
      <left/>
      <right style="thin">
        <color indexed="64"/>
      </right>
      <top/>
      <bottom style="thin">
        <color rgb="FFFFFFFF"/>
      </bottom>
      <diagonal/>
    </border>
    <border>
      <left/>
      <right style="thin">
        <color indexed="64"/>
      </right>
      <top style="thin">
        <color rgb="FFFFFFFF"/>
      </top>
      <bottom style="thin">
        <color rgb="FFFFFFFF"/>
      </bottom>
      <diagonal/>
    </border>
    <border>
      <left/>
      <right style="thin">
        <color indexed="64"/>
      </right>
      <top style="thin">
        <color theme="0"/>
      </top>
      <bottom style="thin">
        <color rgb="FFFFFFFF"/>
      </bottom>
      <diagonal/>
    </border>
    <border>
      <left/>
      <right style="thin">
        <color indexed="64"/>
      </right>
      <top style="thin">
        <color theme="0"/>
      </top>
      <bottom style="thin">
        <color theme="0"/>
      </bottom>
      <diagonal/>
    </border>
    <border>
      <left/>
      <right style="thin">
        <color indexed="64"/>
      </right>
      <top/>
      <bottom style="medium">
        <color indexed="64"/>
      </bottom>
      <diagonal/>
    </border>
    <border>
      <left style="thin">
        <color rgb="FFFFFFFF"/>
      </left>
      <right style="thin">
        <color indexed="64"/>
      </right>
      <top/>
      <bottom style="thin">
        <color rgb="FFFFFFFF"/>
      </bottom>
      <diagonal/>
    </border>
    <border>
      <left style="thin">
        <color rgb="FFFFFFFF"/>
      </left>
      <right style="thin">
        <color indexed="64"/>
      </right>
      <top/>
      <bottom style="thin">
        <color theme="0"/>
      </bottom>
      <diagonal/>
    </border>
    <border>
      <left style="thin">
        <color rgb="FFFFFFFF"/>
      </left>
      <right style="thin">
        <color indexed="64"/>
      </right>
      <top style="thin">
        <color rgb="FFFFFFFF"/>
      </top>
      <bottom style="thin">
        <color theme="0"/>
      </bottom>
      <diagonal/>
    </border>
    <border>
      <left style="thin">
        <color rgb="FFFFFFFF"/>
      </left>
      <right style="thin">
        <color indexed="64"/>
      </right>
      <top/>
      <bottom/>
      <diagonal/>
    </border>
    <border>
      <left style="thin">
        <color rgb="FFFFFFFF"/>
      </left>
      <right style="thin">
        <color indexed="64"/>
      </right>
      <top/>
      <bottom style="medium">
        <color indexed="64"/>
      </bottom>
      <diagonal/>
    </border>
    <border>
      <left style="thin">
        <color rgb="FFFFFFFF"/>
      </left>
      <right style="thin">
        <color indexed="64"/>
      </right>
      <top style="thin">
        <color rgb="FFFFFFFF"/>
      </top>
      <bottom style="thin">
        <color rgb="FFFFFFFF"/>
      </bottom>
      <diagonal/>
    </border>
    <border>
      <left/>
      <right style="medium">
        <color indexed="64"/>
      </right>
      <top style="medium">
        <color indexed="64"/>
      </top>
      <bottom style="thin">
        <color rgb="FFFFFFFF"/>
      </bottom>
      <diagonal/>
    </border>
    <border>
      <left/>
      <right style="medium">
        <color indexed="64"/>
      </right>
      <top/>
      <bottom style="thin">
        <color rgb="FFFFFFFF"/>
      </bottom>
      <diagonal/>
    </border>
    <border>
      <left/>
      <right style="medium">
        <color indexed="64"/>
      </right>
      <top style="thin">
        <color theme="0"/>
      </top>
      <bottom style="thin">
        <color theme="0"/>
      </bottom>
      <diagonal/>
    </border>
    <border>
      <left/>
      <right style="medium">
        <color indexed="64"/>
      </right>
      <top/>
      <bottom style="medium">
        <color indexed="64"/>
      </bottom>
      <diagonal/>
    </border>
    <border>
      <left/>
      <right style="medium">
        <color indexed="64"/>
      </right>
      <top/>
      <bottom style="thin">
        <color theme="0"/>
      </bottom>
      <diagonal/>
    </border>
    <border>
      <left/>
      <right style="medium">
        <color indexed="64"/>
      </right>
      <top style="thin">
        <color rgb="FFFFFFFF"/>
      </top>
      <bottom style="thin">
        <color theme="0"/>
      </bottom>
      <diagonal/>
    </border>
    <border>
      <left/>
      <right style="medium">
        <color indexed="64"/>
      </right>
      <top style="thin">
        <color rgb="FFFFFFFF"/>
      </top>
      <bottom style="thin">
        <color rgb="FFFFFFFF"/>
      </bottom>
      <diagonal/>
    </border>
    <border>
      <left/>
      <right style="medium">
        <color indexed="64"/>
      </right>
      <top style="thin">
        <color theme="0"/>
      </top>
      <bottom style="thin">
        <color rgb="FFFFFFFF"/>
      </bottom>
      <diagonal/>
    </border>
    <border>
      <left style="thin">
        <color indexed="64"/>
      </left>
      <right style="medium">
        <color indexed="64"/>
      </right>
      <top style="thin">
        <color rgb="FFFFFFFF"/>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8">
    <xf numFmtId="0" fontId="0" fillId="0" borderId="0"/>
    <xf numFmtId="0" fontId="4" fillId="4" borderId="2"/>
    <xf numFmtId="0" fontId="2" fillId="5" borderId="2"/>
    <xf numFmtId="0" fontId="4" fillId="6" borderId="2"/>
    <xf numFmtId="0" fontId="2" fillId="7" borderId="4"/>
    <xf numFmtId="0" fontId="7" fillId="8" borderId="4"/>
    <xf numFmtId="0" fontId="8" fillId="9" borderId="4"/>
    <xf numFmtId="0" fontId="9" fillId="10" borderId="4"/>
    <xf numFmtId="0" fontId="2" fillId="11" borderId="5">
      <alignment horizontal="center"/>
    </xf>
    <xf numFmtId="0" fontId="2" fillId="5" borderId="5">
      <alignment horizontal="center"/>
    </xf>
    <xf numFmtId="0" fontId="6" fillId="3" borderId="3">
      <alignment horizontal="center" vertical="center"/>
    </xf>
    <xf numFmtId="0" fontId="1" fillId="0" borderId="0"/>
    <xf numFmtId="0" fontId="10" fillId="0" borderId="0"/>
    <xf numFmtId="166" fontId="15" fillId="20" borderId="97" applyNumberFormat="0" applyAlignment="0" applyProtection="0">
      <alignment horizontal="left" vertical="center" indent="1"/>
    </xf>
    <xf numFmtId="166" fontId="15" fillId="21" borderId="98" applyNumberFormat="0" applyAlignment="0" applyProtection="0">
      <alignment horizontal="left" vertical="center" indent="1"/>
    </xf>
    <xf numFmtId="0" fontId="16" fillId="21" borderId="97" applyNumberFormat="0" applyAlignment="0" applyProtection="0">
      <alignment horizontal="left" vertical="center" indent="1"/>
    </xf>
    <xf numFmtId="164" fontId="27" fillId="0" borderId="0" applyFont="0" applyFill="0" applyBorder="0" applyAlignment="0" applyProtection="0"/>
    <xf numFmtId="164" fontId="10" fillId="0" borderId="0" applyFont="0" applyFill="0" applyBorder="0" applyAlignment="0" applyProtection="0"/>
  </cellStyleXfs>
  <cellXfs count="372">
    <xf numFmtId="0" fontId="0" fillId="0" borderId="0" xfId="0"/>
    <xf numFmtId="0" fontId="0" fillId="0" borderId="0" xfId="0"/>
    <xf numFmtId="0" fontId="5" fillId="2" borderId="0" xfId="0" applyFont="1" applyFill="1" applyAlignment="1">
      <alignment horizontal="right"/>
    </xf>
    <xf numFmtId="165" fontId="0" fillId="2" borderId="0" xfId="0" applyNumberFormat="1" applyFill="1" applyAlignment="1">
      <alignment horizontal="right"/>
    </xf>
    <xf numFmtId="165" fontId="5" fillId="2" borderId="0" xfId="0" applyNumberFormat="1" applyFont="1" applyFill="1" applyAlignment="1">
      <alignment horizontal="right"/>
    </xf>
    <xf numFmtId="0" fontId="0" fillId="0" borderId="0" xfId="0" applyAlignment="1">
      <alignment horizontal="right" indent="1"/>
    </xf>
    <xf numFmtId="0" fontId="1" fillId="0" borderId="0" xfId="11"/>
    <xf numFmtId="0" fontId="1" fillId="0" borderId="0" xfId="11" applyAlignment="1">
      <alignment horizontal="center"/>
    </xf>
    <xf numFmtId="165" fontId="2" fillId="0" borderId="0" xfId="11" applyNumberFormat="1" applyFont="1" applyAlignment="1">
      <alignment horizontal="right"/>
    </xf>
    <xf numFmtId="0" fontId="2" fillId="0" borderId="0" xfId="11" applyFont="1"/>
    <xf numFmtId="0" fontId="1" fillId="0" borderId="0" xfId="11" applyAlignment="1">
      <alignment vertical="center"/>
    </xf>
    <xf numFmtId="165" fontId="2" fillId="12" borderId="11" xfId="11" applyNumberFormat="1" applyFont="1" applyFill="1" applyBorder="1" applyAlignment="1">
      <alignment horizontal="center" vertical="center"/>
    </xf>
    <xf numFmtId="165" fontId="4" fillId="13" borderId="11" xfId="11" applyNumberFormat="1" applyFont="1" applyFill="1" applyBorder="1" applyAlignment="1">
      <alignment horizontal="center" vertical="center"/>
    </xf>
    <xf numFmtId="165" fontId="4" fillId="13" borderId="20" xfId="11" applyNumberFormat="1" applyFont="1" applyFill="1" applyBorder="1" applyAlignment="1">
      <alignment horizontal="center" vertical="center"/>
    </xf>
    <xf numFmtId="165" fontId="2" fillId="12" borderId="19" xfId="11" applyNumberFormat="1" applyFont="1" applyFill="1" applyBorder="1" applyAlignment="1">
      <alignment horizontal="center" vertical="center"/>
    </xf>
    <xf numFmtId="0" fontId="1" fillId="0" borderId="0" xfId="11" applyBorder="1" applyAlignment="1">
      <alignment vertical="center"/>
    </xf>
    <xf numFmtId="165" fontId="4" fillId="13" borderId="21" xfId="11" applyNumberFormat="1" applyFont="1" applyFill="1" applyBorder="1" applyAlignment="1">
      <alignment horizontal="center" vertical="center"/>
    </xf>
    <xf numFmtId="165" fontId="2" fillId="0" borderId="0" xfId="11" applyNumberFormat="1" applyFont="1" applyBorder="1" applyAlignment="1">
      <alignment horizontal="right"/>
    </xf>
    <xf numFmtId="3" fontId="2" fillId="12" borderId="22" xfId="11" applyNumberFormat="1" applyFont="1" applyFill="1" applyBorder="1" applyAlignment="1">
      <alignment horizontal="center" vertical="center"/>
    </xf>
    <xf numFmtId="165" fontId="2" fillId="12" borderId="0" xfId="11" applyNumberFormat="1" applyFont="1" applyFill="1" applyBorder="1" applyAlignment="1">
      <alignment horizontal="center" vertical="center"/>
    </xf>
    <xf numFmtId="165" fontId="4" fillId="13" borderId="0" xfId="11" applyNumberFormat="1" applyFont="1" applyFill="1" applyBorder="1" applyAlignment="1">
      <alignment horizontal="center" vertical="center"/>
    </xf>
    <xf numFmtId="165" fontId="4" fillId="13" borderId="23" xfId="11" applyNumberFormat="1" applyFont="1" applyFill="1" applyBorder="1" applyAlignment="1">
      <alignment horizontal="center" vertical="center"/>
    </xf>
    <xf numFmtId="165" fontId="2" fillId="12" borderId="22" xfId="11" applyNumberFormat="1" applyFont="1" applyFill="1" applyBorder="1" applyAlignment="1">
      <alignment horizontal="center" vertical="center"/>
    </xf>
    <xf numFmtId="165" fontId="4" fillId="13" borderId="24" xfId="11" applyNumberFormat="1" applyFont="1" applyFill="1" applyBorder="1" applyAlignment="1">
      <alignment horizontal="center" vertical="center"/>
    </xf>
    <xf numFmtId="3" fontId="2" fillId="12" borderId="19" xfId="11" applyNumberFormat="1" applyFont="1" applyFill="1" applyBorder="1" applyAlignment="1">
      <alignment horizontal="center" vertical="center"/>
    </xf>
    <xf numFmtId="3" fontId="2" fillId="12" borderId="27" xfId="11" applyNumberFormat="1" applyFont="1" applyFill="1" applyBorder="1" applyAlignment="1">
      <alignment horizontal="center" vertical="center"/>
    </xf>
    <xf numFmtId="3" fontId="2" fillId="12" borderId="28" xfId="11" applyNumberFormat="1" applyFont="1" applyFill="1" applyBorder="1" applyAlignment="1">
      <alignment horizontal="center" vertical="center"/>
    </xf>
    <xf numFmtId="3" fontId="2" fillId="12" borderId="11" xfId="11" applyNumberFormat="1" applyFont="1" applyFill="1" applyBorder="1" applyAlignment="1">
      <alignment horizontal="center" vertical="center"/>
    </xf>
    <xf numFmtId="3" fontId="4" fillId="13" borderId="11" xfId="11" applyNumberFormat="1" applyFont="1" applyFill="1" applyBorder="1" applyAlignment="1">
      <alignment horizontal="center" vertical="center"/>
    </xf>
    <xf numFmtId="3" fontId="4" fillId="13" borderId="20" xfId="11" applyNumberFormat="1" applyFont="1" applyFill="1" applyBorder="1" applyAlignment="1">
      <alignment horizontal="center" vertical="center"/>
    </xf>
    <xf numFmtId="3" fontId="4" fillId="13" borderId="21" xfId="11" applyNumberFormat="1" applyFont="1" applyFill="1" applyBorder="1" applyAlignment="1">
      <alignment horizontal="center" vertical="center"/>
    </xf>
    <xf numFmtId="3" fontId="2" fillId="0" borderId="0" xfId="11" applyNumberFormat="1" applyFont="1" applyAlignment="1">
      <alignment horizontal="right"/>
    </xf>
    <xf numFmtId="4" fontId="2" fillId="12" borderId="11" xfId="11" applyNumberFormat="1" applyFont="1" applyFill="1" applyBorder="1" applyAlignment="1">
      <alignment horizontal="center" vertical="center"/>
    </xf>
    <xf numFmtId="4" fontId="4" fillId="13" borderId="11" xfId="11" applyNumberFormat="1" applyFont="1" applyFill="1" applyBorder="1" applyAlignment="1">
      <alignment horizontal="center" vertical="center"/>
    </xf>
    <xf numFmtId="4" fontId="4" fillId="13" borderId="20" xfId="11" applyNumberFormat="1" applyFont="1" applyFill="1" applyBorder="1" applyAlignment="1">
      <alignment horizontal="center" vertical="center"/>
    </xf>
    <xf numFmtId="4" fontId="2" fillId="12" borderId="19" xfId="11" applyNumberFormat="1" applyFont="1" applyFill="1" applyBorder="1" applyAlignment="1">
      <alignment horizontal="center" vertical="center"/>
    </xf>
    <xf numFmtId="4" fontId="4" fillId="13" borderId="21" xfId="11" applyNumberFormat="1" applyFont="1" applyFill="1" applyBorder="1" applyAlignment="1">
      <alignment horizontal="center" vertical="center"/>
    </xf>
    <xf numFmtId="4" fontId="2" fillId="0" borderId="0" xfId="11" applyNumberFormat="1" applyFont="1" applyAlignment="1">
      <alignment horizontal="right"/>
    </xf>
    <xf numFmtId="3" fontId="2" fillId="0" borderId="25" xfId="11" applyNumberFormat="1" applyFont="1" applyFill="1" applyBorder="1" applyAlignment="1">
      <alignment horizontal="center"/>
    </xf>
    <xf numFmtId="0" fontId="2" fillId="0" borderId="0" xfId="11" applyFont="1" applyFill="1" applyBorder="1" applyAlignment="1">
      <alignment horizontal="center"/>
    </xf>
    <xf numFmtId="0" fontId="2" fillId="0" borderId="22" xfId="11" applyFont="1" applyFill="1" applyBorder="1" applyAlignment="1">
      <alignment horizontal="center" vertical="center"/>
    </xf>
    <xf numFmtId="0" fontId="4" fillId="0" borderId="0" xfId="11" applyFont="1" applyFill="1" applyBorder="1" applyAlignment="1">
      <alignment horizontal="center" vertical="center"/>
    </xf>
    <xf numFmtId="0" fontId="2" fillId="0" borderId="25" xfId="11" applyFont="1" applyFill="1" applyBorder="1" applyAlignment="1">
      <alignment horizontal="center"/>
    </xf>
    <xf numFmtId="3" fontId="2" fillId="0" borderId="0" xfId="11" applyNumberFormat="1" applyFont="1" applyFill="1"/>
    <xf numFmtId="0" fontId="2" fillId="0" borderId="0" xfId="11" applyFont="1" applyFill="1"/>
    <xf numFmtId="0" fontId="2" fillId="0" borderId="30" xfId="11" applyFont="1" applyFill="1" applyBorder="1"/>
    <xf numFmtId="0" fontId="2" fillId="0" borderId="0" xfId="11" applyFont="1" applyFill="1" applyBorder="1"/>
    <xf numFmtId="0" fontId="2" fillId="0" borderId="0" xfId="11" applyFont="1" applyAlignment="1">
      <alignment horizontal="center"/>
    </xf>
    <xf numFmtId="3" fontId="2" fillId="12" borderId="29" xfId="11" applyNumberFormat="1" applyFont="1" applyFill="1" applyBorder="1" applyAlignment="1">
      <alignment horizontal="center" vertical="center" wrapText="1"/>
    </xf>
    <xf numFmtId="0" fontId="2" fillId="12" borderId="31" xfId="11" applyFont="1" applyFill="1" applyBorder="1" applyAlignment="1">
      <alignment horizontal="center" vertical="center"/>
    </xf>
    <xf numFmtId="0" fontId="4" fillId="13" borderId="31" xfId="11" applyFont="1" applyFill="1" applyBorder="1" applyAlignment="1">
      <alignment horizontal="center" vertical="center" wrapText="1"/>
    </xf>
    <xf numFmtId="0" fontId="2" fillId="12" borderId="32" xfId="11" applyFont="1" applyFill="1" applyBorder="1" applyAlignment="1">
      <alignment horizontal="center" vertical="center"/>
    </xf>
    <xf numFmtId="0" fontId="2" fillId="15" borderId="5" xfId="9" applyFill="1" applyAlignment="1">
      <alignment horizontal="center" vertical="center" wrapText="1"/>
    </xf>
    <xf numFmtId="0" fontId="2" fillId="14" borderId="5" xfId="9" applyFill="1" applyAlignment="1">
      <alignment horizontal="center" vertical="center" wrapText="1"/>
    </xf>
    <xf numFmtId="0" fontId="2" fillId="15" borderId="5" xfId="8" applyFill="1" applyAlignment="1">
      <alignment horizontal="center" vertical="center" wrapText="1"/>
    </xf>
    <xf numFmtId="0" fontId="2" fillId="14" borderId="5" xfId="8" applyFill="1" applyAlignment="1">
      <alignment horizontal="center" vertical="center" wrapText="1"/>
    </xf>
    <xf numFmtId="0" fontId="2" fillId="0" borderId="34" xfId="8" applyFill="1" applyBorder="1" applyAlignment="1">
      <alignment horizontal="center" vertical="center" wrapText="1"/>
    </xf>
    <xf numFmtId="0" fontId="4" fillId="13" borderId="35" xfId="11" applyFont="1" applyFill="1" applyBorder="1" applyAlignment="1">
      <alignment horizontal="center" vertical="center" wrapText="1"/>
    </xf>
    <xf numFmtId="0" fontId="2" fillId="0" borderId="0" xfId="11" applyFont="1" applyAlignment="1">
      <alignment horizontal="left" indent="2"/>
    </xf>
    <xf numFmtId="165" fontId="2" fillId="15" borderId="39" xfId="9" applyNumberFormat="1" applyFill="1" applyBorder="1" applyAlignment="1">
      <alignment horizontal="center" vertical="center"/>
    </xf>
    <xf numFmtId="165" fontId="2" fillId="15" borderId="5" xfId="9" applyNumberFormat="1" applyFill="1" applyAlignment="1">
      <alignment horizontal="center" vertical="center"/>
    </xf>
    <xf numFmtId="165" fontId="2" fillId="15" borderId="5" xfId="9" applyNumberFormat="1" applyFill="1" applyBorder="1" applyAlignment="1">
      <alignment horizontal="center" vertical="center"/>
    </xf>
    <xf numFmtId="165" fontId="2" fillId="0" borderId="43" xfId="11" applyNumberFormat="1" applyFont="1" applyBorder="1" applyAlignment="1">
      <alignment horizontal="right"/>
    </xf>
    <xf numFmtId="165" fontId="4" fillId="13" borderId="45" xfId="11" applyNumberFormat="1" applyFont="1" applyFill="1" applyBorder="1" applyAlignment="1">
      <alignment horizontal="center" vertical="center"/>
    </xf>
    <xf numFmtId="165" fontId="4" fillId="13" borderId="46" xfId="11" applyNumberFormat="1" applyFont="1" applyFill="1" applyBorder="1" applyAlignment="1">
      <alignment horizontal="center" vertical="center"/>
    </xf>
    <xf numFmtId="0" fontId="1" fillId="0" borderId="43" xfId="11" applyBorder="1" applyAlignment="1">
      <alignment vertical="center"/>
    </xf>
    <xf numFmtId="165" fontId="2" fillId="12" borderId="47" xfId="11" applyNumberFormat="1" applyFont="1" applyFill="1" applyBorder="1" applyAlignment="1">
      <alignment horizontal="center" vertical="center"/>
    </xf>
    <xf numFmtId="165" fontId="4" fillId="13" borderId="48" xfId="11" applyNumberFormat="1" applyFont="1" applyFill="1" applyBorder="1" applyAlignment="1">
      <alignment horizontal="center" vertical="center"/>
    </xf>
    <xf numFmtId="165" fontId="2" fillId="12" borderId="46" xfId="11" applyNumberFormat="1" applyFont="1" applyFill="1" applyBorder="1" applyAlignment="1">
      <alignment horizontal="center" vertical="center"/>
    </xf>
    <xf numFmtId="3" fontId="2" fillId="12" borderId="25" xfId="11" applyNumberFormat="1" applyFont="1" applyFill="1" applyBorder="1" applyAlignment="1">
      <alignment horizontal="center" vertical="center"/>
    </xf>
    <xf numFmtId="165" fontId="2" fillId="0" borderId="44" xfId="11" applyNumberFormat="1" applyFont="1" applyBorder="1" applyAlignment="1">
      <alignment horizontal="right"/>
    </xf>
    <xf numFmtId="165" fontId="4" fillId="13" borderId="49" xfId="11" applyNumberFormat="1" applyFont="1" applyFill="1" applyBorder="1" applyAlignment="1">
      <alignment horizontal="center" vertical="center"/>
    </xf>
    <xf numFmtId="165" fontId="4" fillId="13" borderId="44" xfId="11" applyNumberFormat="1" applyFont="1" applyFill="1" applyBorder="1" applyAlignment="1">
      <alignment horizontal="center" vertical="center"/>
    </xf>
    <xf numFmtId="0" fontId="1" fillId="0" borderId="44" xfId="11" applyBorder="1" applyAlignment="1">
      <alignment vertical="center"/>
    </xf>
    <xf numFmtId="165" fontId="2" fillId="12" borderId="50" xfId="11" applyNumberFormat="1" applyFont="1" applyFill="1" applyBorder="1" applyAlignment="1">
      <alignment horizontal="center" vertical="center"/>
    </xf>
    <xf numFmtId="165" fontId="4" fillId="13" borderId="51" xfId="11" applyNumberFormat="1" applyFont="1" applyFill="1" applyBorder="1" applyAlignment="1">
      <alignment horizontal="center" vertical="center"/>
    </xf>
    <xf numFmtId="165" fontId="4" fillId="13" borderId="52" xfId="11" applyNumberFormat="1" applyFont="1" applyFill="1" applyBorder="1" applyAlignment="1">
      <alignment horizontal="center" vertical="center"/>
    </xf>
    <xf numFmtId="165" fontId="2" fillId="12" borderId="52" xfId="11" applyNumberFormat="1" applyFont="1" applyFill="1" applyBorder="1" applyAlignment="1">
      <alignment horizontal="center" vertical="center"/>
    </xf>
    <xf numFmtId="165" fontId="2" fillId="0" borderId="53" xfId="11" applyNumberFormat="1" applyFont="1" applyBorder="1" applyAlignment="1">
      <alignment horizontal="right"/>
    </xf>
    <xf numFmtId="165" fontId="4" fillId="13" borderId="54" xfId="11" applyNumberFormat="1" applyFont="1" applyFill="1" applyBorder="1" applyAlignment="1">
      <alignment horizontal="center" vertical="center"/>
    </xf>
    <xf numFmtId="165" fontId="4" fillId="13" borderId="53" xfId="11" applyNumberFormat="1" applyFont="1" applyFill="1" applyBorder="1" applyAlignment="1">
      <alignment horizontal="center" vertical="center"/>
    </xf>
    <xf numFmtId="0" fontId="1" fillId="0" borderId="53" xfId="11" applyBorder="1" applyAlignment="1">
      <alignment vertical="center"/>
    </xf>
    <xf numFmtId="165" fontId="2" fillId="12" borderId="27" xfId="11" applyNumberFormat="1" applyFont="1" applyFill="1" applyBorder="1" applyAlignment="1">
      <alignment horizontal="center" vertical="center"/>
    </xf>
    <xf numFmtId="165" fontId="4" fillId="13" borderId="55" xfId="11" applyNumberFormat="1" applyFont="1" applyFill="1" applyBorder="1" applyAlignment="1">
      <alignment horizontal="center" vertical="center"/>
    </xf>
    <xf numFmtId="165" fontId="2" fillId="12" borderId="53" xfId="11" applyNumberFormat="1" applyFont="1" applyFill="1" applyBorder="1" applyAlignment="1">
      <alignment horizontal="center" vertical="center"/>
    </xf>
    <xf numFmtId="165" fontId="4" fillId="13" borderId="27" xfId="11" applyNumberFormat="1" applyFont="1" applyFill="1" applyBorder="1" applyAlignment="1">
      <alignment horizontal="center" vertical="center"/>
    </xf>
    <xf numFmtId="165" fontId="4" fillId="13" borderId="56" xfId="11" applyNumberFormat="1" applyFont="1" applyFill="1" applyBorder="1" applyAlignment="1">
      <alignment horizontal="center" vertical="center"/>
    </xf>
    <xf numFmtId="165" fontId="2" fillId="12" borderId="28" xfId="11" applyNumberFormat="1" applyFont="1" applyFill="1" applyBorder="1" applyAlignment="1">
      <alignment horizontal="center" vertical="center"/>
    </xf>
    <xf numFmtId="165" fontId="4" fillId="13" borderId="57" xfId="11" applyNumberFormat="1" applyFont="1" applyFill="1" applyBorder="1" applyAlignment="1">
      <alignment horizontal="center" vertical="center"/>
    </xf>
    <xf numFmtId="165" fontId="2" fillId="12" borderId="44" xfId="11" applyNumberFormat="1" applyFont="1" applyFill="1" applyBorder="1" applyAlignment="1">
      <alignment horizontal="center" vertical="center"/>
    </xf>
    <xf numFmtId="165" fontId="2" fillId="0" borderId="27" xfId="11" applyNumberFormat="1" applyFont="1" applyBorder="1" applyAlignment="1">
      <alignment horizontal="right"/>
    </xf>
    <xf numFmtId="4" fontId="2" fillId="0" borderId="53" xfId="11" applyNumberFormat="1" applyFont="1" applyBorder="1" applyAlignment="1">
      <alignment horizontal="right"/>
    </xf>
    <xf numFmtId="4" fontId="4" fillId="13" borderId="54" xfId="11" applyNumberFormat="1" applyFont="1" applyFill="1" applyBorder="1" applyAlignment="1">
      <alignment horizontal="center" vertical="center"/>
    </xf>
    <xf numFmtId="4" fontId="4" fillId="13" borderId="53" xfId="11" applyNumberFormat="1" applyFont="1" applyFill="1" applyBorder="1" applyAlignment="1">
      <alignment horizontal="center" vertical="center"/>
    </xf>
    <xf numFmtId="4" fontId="2" fillId="12" borderId="27" xfId="11" applyNumberFormat="1" applyFont="1" applyFill="1" applyBorder="1" applyAlignment="1">
      <alignment horizontal="center" vertical="center"/>
    </xf>
    <xf numFmtId="4" fontId="4" fillId="13" borderId="55" xfId="11" applyNumberFormat="1" applyFont="1" applyFill="1" applyBorder="1" applyAlignment="1">
      <alignment horizontal="center" vertical="center"/>
    </xf>
    <xf numFmtId="4" fontId="2" fillId="12" borderId="53" xfId="11" applyNumberFormat="1" applyFont="1" applyFill="1" applyBorder="1" applyAlignment="1">
      <alignment horizontal="center" vertical="center"/>
    </xf>
    <xf numFmtId="4" fontId="2" fillId="12" borderId="42" xfId="11" applyNumberFormat="1" applyFont="1" applyFill="1" applyBorder="1" applyAlignment="1">
      <alignment horizontal="center" vertical="center"/>
    </xf>
    <xf numFmtId="4" fontId="2" fillId="12" borderId="22" xfId="11" applyNumberFormat="1" applyFont="1" applyFill="1" applyBorder="1" applyAlignment="1">
      <alignment horizontal="center" vertical="center"/>
    </xf>
    <xf numFmtId="14" fontId="2" fillId="14" borderId="59" xfId="8" applyNumberFormat="1" applyFill="1" applyBorder="1" applyAlignment="1">
      <alignment horizontal="center" vertical="center"/>
    </xf>
    <xf numFmtId="0" fontId="2" fillId="15" borderId="59" xfId="8" applyFill="1" applyBorder="1" applyAlignment="1">
      <alignment horizontal="center" vertical="center"/>
    </xf>
    <xf numFmtId="14" fontId="2" fillId="15" borderId="59" xfId="9" applyNumberFormat="1" applyFill="1" applyBorder="1" applyAlignment="1">
      <alignment horizontal="center" vertical="center"/>
    </xf>
    <xf numFmtId="165" fontId="2" fillId="15" borderId="62" xfId="9" applyNumberFormat="1" applyFill="1" applyBorder="1" applyAlignment="1">
      <alignment horizontal="center" vertical="center"/>
    </xf>
    <xf numFmtId="165" fontId="2" fillId="15" borderId="9" xfId="9" applyNumberFormat="1" applyFill="1" applyBorder="1" applyAlignment="1">
      <alignment horizontal="center" vertical="center"/>
    </xf>
    <xf numFmtId="165" fontId="2" fillId="15" borderId="67" xfId="9" applyNumberFormat="1" applyFill="1" applyBorder="1" applyAlignment="1">
      <alignment horizontal="center" vertical="center"/>
    </xf>
    <xf numFmtId="4" fontId="2" fillId="15" borderId="62" xfId="9" applyNumberFormat="1" applyFill="1" applyBorder="1" applyAlignment="1">
      <alignment horizontal="center" vertical="center"/>
    </xf>
    <xf numFmtId="3" fontId="2" fillId="15" borderId="67" xfId="9" applyNumberFormat="1" applyFill="1" applyBorder="1" applyAlignment="1">
      <alignment horizontal="center" vertical="center"/>
    </xf>
    <xf numFmtId="3" fontId="2" fillId="15" borderId="62" xfId="9" applyNumberFormat="1" applyFill="1" applyBorder="1" applyAlignment="1">
      <alignment horizontal="center" vertical="center"/>
    </xf>
    <xf numFmtId="165" fontId="4" fillId="13" borderId="41" xfId="11" applyNumberFormat="1" applyFont="1" applyFill="1" applyBorder="1" applyAlignment="1">
      <alignment horizontal="center" vertical="center"/>
    </xf>
    <xf numFmtId="165" fontId="2" fillId="0" borderId="72" xfId="11" applyNumberFormat="1" applyFont="1" applyBorder="1" applyAlignment="1">
      <alignment horizontal="right"/>
    </xf>
    <xf numFmtId="165" fontId="4" fillId="13" borderId="73" xfId="11" applyNumberFormat="1" applyFont="1" applyFill="1" applyBorder="1" applyAlignment="1">
      <alignment horizontal="center" vertical="center"/>
    </xf>
    <xf numFmtId="165" fontId="4" fillId="13" borderId="72" xfId="11" applyNumberFormat="1" applyFont="1" applyFill="1" applyBorder="1" applyAlignment="1">
      <alignment horizontal="center" vertical="center"/>
    </xf>
    <xf numFmtId="165" fontId="2" fillId="15" borderId="75" xfId="9" applyNumberFormat="1" applyFill="1" applyBorder="1" applyAlignment="1">
      <alignment horizontal="center" vertical="center"/>
    </xf>
    <xf numFmtId="0" fontId="1" fillId="0" borderId="72" xfId="11" applyBorder="1" applyAlignment="1">
      <alignment vertical="center"/>
    </xf>
    <xf numFmtId="165" fontId="2" fillId="12" borderId="70" xfId="11" applyNumberFormat="1" applyFont="1" applyFill="1" applyBorder="1" applyAlignment="1">
      <alignment horizontal="center" vertical="center"/>
    </xf>
    <xf numFmtId="165" fontId="4" fillId="13" borderId="77" xfId="11" applyNumberFormat="1" applyFont="1" applyFill="1" applyBorder="1" applyAlignment="1">
      <alignment horizontal="center" vertical="center"/>
    </xf>
    <xf numFmtId="165" fontId="2" fillId="12" borderId="72" xfId="11" applyNumberFormat="1" applyFont="1" applyFill="1" applyBorder="1" applyAlignment="1">
      <alignment horizontal="center" vertical="center"/>
    </xf>
    <xf numFmtId="3" fontId="2" fillId="12" borderId="71" xfId="11" applyNumberFormat="1" applyFont="1" applyFill="1" applyBorder="1" applyAlignment="1">
      <alignment horizontal="center" vertical="center"/>
    </xf>
    <xf numFmtId="3" fontId="2" fillId="12" borderId="70" xfId="11" applyNumberFormat="1" applyFont="1" applyFill="1" applyBorder="1" applyAlignment="1">
      <alignment horizontal="center" vertical="center"/>
    </xf>
    <xf numFmtId="165" fontId="2" fillId="15" borderId="79" xfId="9" applyNumberFormat="1" applyFill="1" applyBorder="1" applyAlignment="1">
      <alignment horizontal="center" vertical="center"/>
    </xf>
    <xf numFmtId="0" fontId="6" fillId="16" borderId="25" xfId="10" applyFill="1" applyBorder="1" applyAlignment="1">
      <alignment horizontal="center" vertical="center"/>
    </xf>
    <xf numFmtId="0" fontId="11" fillId="16" borderId="42" xfId="10" applyFont="1" applyFill="1" applyBorder="1" applyAlignment="1">
      <alignment horizontal="center" vertical="center" wrapText="1"/>
    </xf>
    <xf numFmtId="0" fontId="6" fillId="16" borderId="42" xfId="10" applyFill="1" applyBorder="1" applyAlignment="1">
      <alignment horizontal="center" vertical="center" wrapText="1"/>
    </xf>
    <xf numFmtId="0" fontId="11" fillId="16" borderId="30" xfId="10" applyFont="1" applyFill="1" applyBorder="1" applyAlignment="1">
      <alignment horizontal="center" vertical="center" wrapText="1"/>
    </xf>
    <xf numFmtId="0" fontId="11" fillId="16" borderId="27" xfId="10" applyFont="1" applyFill="1" applyBorder="1" applyAlignment="1">
      <alignment horizontal="center" vertical="center" wrapText="1"/>
    </xf>
    <xf numFmtId="0" fontId="6" fillId="16" borderId="27" xfId="10" applyFill="1" applyBorder="1" applyAlignment="1">
      <alignment horizontal="center" vertical="center" wrapText="1"/>
    </xf>
    <xf numFmtId="0" fontId="6" fillId="16" borderId="26" xfId="10" applyFill="1" applyBorder="1" applyAlignment="1">
      <alignment horizontal="center" vertical="center" wrapText="1"/>
    </xf>
    <xf numFmtId="0" fontId="6" fillId="16" borderId="30" xfId="10" applyFill="1" applyBorder="1" applyAlignment="1">
      <alignment horizontal="center" vertical="center" wrapText="1"/>
    </xf>
    <xf numFmtId="0" fontId="14" fillId="16" borderId="42" xfId="10" applyFont="1" applyFill="1" applyBorder="1" applyAlignment="1">
      <alignment horizontal="center" vertical="center" wrapText="1"/>
    </xf>
    <xf numFmtId="0" fontId="14" fillId="16" borderId="30" xfId="10" applyFont="1" applyFill="1" applyBorder="1" applyAlignment="1">
      <alignment horizontal="center" vertical="center" wrapText="1"/>
    </xf>
    <xf numFmtId="0" fontId="13" fillId="16" borderId="27" xfId="10" applyFont="1" applyFill="1" applyBorder="1" applyAlignment="1">
      <alignment horizontal="center" vertical="center" wrapText="1"/>
    </xf>
    <xf numFmtId="0" fontId="6" fillId="16" borderId="28" xfId="10" applyFill="1" applyBorder="1" applyAlignment="1">
      <alignment horizontal="center" vertical="center" wrapText="1"/>
    </xf>
    <xf numFmtId="0" fontId="6" fillId="16" borderId="71" xfId="10" applyFill="1" applyBorder="1" applyAlignment="1">
      <alignment horizontal="center" vertical="center" wrapText="1"/>
    </xf>
    <xf numFmtId="0" fontId="12" fillId="16" borderId="42" xfId="10" applyFont="1" applyFill="1" applyBorder="1" applyAlignment="1">
      <alignment horizontal="center" vertical="center" wrapText="1"/>
    </xf>
    <xf numFmtId="0" fontId="6" fillId="16" borderId="3" xfId="10" applyFill="1" applyAlignment="1">
      <alignment horizontal="center" vertical="center" wrapText="1"/>
    </xf>
    <xf numFmtId="3" fontId="3" fillId="18" borderId="0" xfId="11" applyNumberFormat="1" applyFont="1" applyFill="1" applyAlignment="1">
      <alignment horizontal="left" vertical="center" indent="4"/>
    </xf>
    <xf numFmtId="165" fontId="3" fillId="18" borderId="0" xfId="11" applyNumberFormat="1" applyFont="1" applyFill="1" applyAlignment="1">
      <alignment horizontal="left" vertical="center" indent="4"/>
    </xf>
    <xf numFmtId="0" fontId="2" fillId="17" borderId="31" xfId="11" applyFont="1" applyFill="1" applyBorder="1" applyAlignment="1">
      <alignment horizontal="center" vertical="center"/>
    </xf>
    <xf numFmtId="165" fontId="2" fillId="17" borderId="47" xfId="11" applyNumberFormat="1" applyFont="1" applyFill="1" applyBorder="1" applyAlignment="1">
      <alignment horizontal="center" vertical="center"/>
    </xf>
    <xf numFmtId="165" fontId="2" fillId="17" borderId="50" xfId="11" applyNumberFormat="1" applyFont="1" applyFill="1" applyBorder="1" applyAlignment="1">
      <alignment horizontal="center" vertical="center"/>
    </xf>
    <xf numFmtId="165" fontId="2" fillId="17" borderId="27" xfId="11" applyNumberFormat="1" applyFont="1" applyFill="1" applyBorder="1" applyAlignment="1">
      <alignment horizontal="center" vertical="center"/>
    </xf>
    <xf numFmtId="165" fontId="2" fillId="17" borderId="19" xfId="11" applyNumberFormat="1" applyFont="1" applyFill="1" applyBorder="1" applyAlignment="1">
      <alignment horizontal="center" vertical="center"/>
    </xf>
    <xf numFmtId="165" fontId="2" fillId="17" borderId="28" xfId="11" applyNumberFormat="1" applyFont="1" applyFill="1" applyBorder="1" applyAlignment="1">
      <alignment horizontal="center" vertical="center"/>
    </xf>
    <xf numFmtId="165" fontId="2" fillId="17" borderId="22" xfId="11" applyNumberFormat="1" applyFont="1" applyFill="1" applyBorder="1" applyAlignment="1">
      <alignment horizontal="center" vertical="center"/>
    </xf>
    <xf numFmtId="4" fontId="2" fillId="17" borderId="27" xfId="11" applyNumberFormat="1" applyFont="1" applyFill="1" applyBorder="1" applyAlignment="1">
      <alignment horizontal="center" vertical="center"/>
    </xf>
    <xf numFmtId="4" fontId="2" fillId="17" borderId="19" xfId="11" applyNumberFormat="1" applyFont="1" applyFill="1" applyBorder="1" applyAlignment="1">
      <alignment horizontal="center" vertical="center"/>
    </xf>
    <xf numFmtId="3" fontId="2" fillId="17" borderId="19" xfId="11" applyNumberFormat="1" applyFont="1" applyFill="1" applyBorder="1" applyAlignment="1">
      <alignment horizontal="center" vertical="center"/>
    </xf>
    <xf numFmtId="165" fontId="2" fillId="17" borderId="70" xfId="11" applyNumberFormat="1" applyFont="1" applyFill="1" applyBorder="1" applyAlignment="1">
      <alignment horizontal="center" vertical="center"/>
    </xf>
    <xf numFmtId="14" fontId="2" fillId="14" borderId="59" xfId="9" applyNumberFormat="1" applyFill="1" applyBorder="1" applyAlignment="1">
      <alignment horizontal="center" vertical="center"/>
    </xf>
    <xf numFmtId="14" fontId="2" fillId="0" borderId="59" xfId="8" applyNumberFormat="1" applyFill="1" applyBorder="1" applyAlignment="1">
      <alignment horizontal="center" vertical="center"/>
    </xf>
    <xf numFmtId="14" fontId="2" fillId="15" borderId="59" xfId="8" applyNumberFormat="1" applyFill="1" applyBorder="1" applyAlignment="1">
      <alignment horizontal="center" vertical="center"/>
    </xf>
    <xf numFmtId="165" fontId="2" fillId="14" borderId="62" xfId="9" applyNumberFormat="1" applyFill="1" applyBorder="1" applyAlignment="1">
      <alignment horizontal="center" vertical="center"/>
    </xf>
    <xf numFmtId="165" fontId="2" fillId="14" borderId="62" xfId="8" applyNumberFormat="1" applyFill="1" applyBorder="1" applyAlignment="1">
      <alignment horizontal="center" vertical="center"/>
    </xf>
    <xf numFmtId="165" fontId="2" fillId="14" borderId="9" xfId="9" applyNumberFormat="1" applyFill="1" applyBorder="1" applyAlignment="1">
      <alignment horizontal="center" vertical="center"/>
    </xf>
    <xf numFmtId="165" fontId="2" fillId="14" borderId="9" xfId="8" applyNumberFormat="1" applyFill="1" applyBorder="1" applyAlignment="1">
      <alignment horizontal="center" vertical="center"/>
    </xf>
    <xf numFmtId="165" fontId="2" fillId="14" borderId="68" xfId="9" applyNumberFormat="1" applyFill="1" applyBorder="1" applyAlignment="1">
      <alignment horizontal="center" vertical="center"/>
    </xf>
    <xf numFmtId="165" fontId="2" fillId="14" borderId="67" xfId="8" applyNumberFormat="1" applyFill="1" applyBorder="1" applyAlignment="1">
      <alignment horizontal="center" vertical="center"/>
    </xf>
    <xf numFmtId="165" fontId="2" fillId="14" borderId="67" xfId="9" applyNumberFormat="1" applyFill="1" applyBorder="1" applyAlignment="1">
      <alignment horizontal="center" vertical="center"/>
    </xf>
    <xf numFmtId="4" fontId="2" fillId="14" borderId="62" xfId="9" applyNumberFormat="1" applyFill="1" applyBorder="1" applyAlignment="1">
      <alignment horizontal="center" vertical="center"/>
    </xf>
    <xf numFmtId="4" fontId="2" fillId="14" borderId="62" xfId="8" applyNumberFormat="1" applyFill="1" applyBorder="1" applyAlignment="1">
      <alignment horizontal="center" vertical="center"/>
    </xf>
    <xf numFmtId="3" fontId="2" fillId="14" borderId="67" xfId="9" applyNumberFormat="1" applyFill="1" applyBorder="1" applyAlignment="1">
      <alignment horizontal="center" vertical="center"/>
    </xf>
    <xf numFmtId="3" fontId="2" fillId="14" borderId="67" xfId="8" applyNumberFormat="1" applyFill="1" applyBorder="1" applyAlignment="1">
      <alignment horizontal="center" vertical="center"/>
    </xf>
    <xf numFmtId="3" fontId="2" fillId="14" borderId="62" xfId="9" applyNumberFormat="1" applyFill="1" applyBorder="1" applyAlignment="1">
      <alignment horizontal="center" vertical="center"/>
    </xf>
    <xf numFmtId="3" fontId="2" fillId="14" borderId="62" xfId="8" applyNumberFormat="1" applyFill="1" applyBorder="1" applyAlignment="1">
      <alignment horizontal="center" vertical="center"/>
    </xf>
    <xf numFmtId="165" fontId="2" fillId="14" borderId="79" xfId="9" applyNumberFormat="1" applyFill="1" applyBorder="1" applyAlignment="1">
      <alignment horizontal="center" vertical="center"/>
    </xf>
    <xf numFmtId="165" fontId="2" fillId="14" borderId="79" xfId="8" applyNumberFormat="1" applyFill="1" applyBorder="1" applyAlignment="1">
      <alignment horizontal="center" vertical="center"/>
    </xf>
    <xf numFmtId="165" fontId="2" fillId="14" borderId="39" xfId="9" applyNumberFormat="1" applyFill="1" applyBorder="1" applyAlignment="1">
      <alignment horizontal="center" vertical="center"/>
    </xf>
    <xf numFmtId="165" fontId="2" fillId="14" borderId="39" xfId="8" applyNumberFormat="1" applyFill="1" applyBorder="1" applyAlignment="1">
      <alignment horizontal="center" vertical="center"/>
    </xf>
    <xf numFmtId="165" fontId="2" fillId="14" borderId="5" xfId="9" applyNumberFormat="1" applyFill="1" applyBorder="1" applyAlignment="1">
      <alignment horizontal="center" vertical="center"/>
    </xf>
    <xf numFmtId="165" fontId="2" fillId="14" borderId="5" xfId="8" applyNumberFormat="1" applyFill="1" applyBorder="1" applyAlignment="1">
      <alignment horizontal="center" vertical="center"/>
    </xf>
    <xf numFmtId="165" fontId="2" fillId="14" borderId="75" xfId="9" applyNumberFormat="1" applyFill="1" applyBorder="1" applyAlignment="1">
      <alignment horizontal="center" vertical="center"/>
    </xf>
    <xf numFmtId="165" fontId="2" fillId="14" borderId="75" xfId="8" applyNumberFormat="1" applyFill="1" applyBorder="1" applyAlignment="1">
      <alignment horizontal="center" vertical="center"/>
    </xf>
    <xf numFmtId="165" fontId="2" fillId="14" borderId="5" xfId="9" applyNumberFormat="1" applyFill="1" applyAlignment="1">
      <alignment horizontal="center" vertical="center"/>
    </xf>
    <xf numFmtId="165" fontId="2" fillId="14" borderId="5" xfId="8" applyNumberFormat="1" applyFill="1" applyAlignment="1">
      <alignment horizontal="center" vertical="center"/>
    </xf>
    <xf numFmtId="165" fontId="2" fillId="15" borderId="62" xfId="8" applyNumberFormat="1" applyFill="1" applyBorder="1" applyAlignment="1">
      <alignment horizontal="center" vertical="center"/>
    </xf>
    <xf numFmtId="165" fontId="2" fillId="15" borderId="9" xfId="8" applyNumberFormat="1" applyFill="1" applyBorder="1" applyAlignment="1">
      <alignment horizontal="center" vertical="center"/>
    </xf>
    <xf numFmtId="165" fontId="2" fillId="15" borderId="67" xfId="8" applyNumberFormat="1" applyFill="1" applyBorder="1" applyAlignment="1">
      <alignment horizontal="center" vertical="center"/>
    </xf>
    <xf numFmtId="4" fontId="2" fillId="15" borderId="62" xfId="8" applyNumberFormat="1" applyFill="1" applyBorder="1" applyAlignment="1">
      <alignment horizontal="center" vertical="center"/>
    </xf>
    <xf numFmtId="3" fontId="2" fillId="15" borderId="67" xfId="8" applyNumberFormat="1" applyFill="1" applyBorder="1" applyAlignment="1">
      <alignment horizontal="center" vertical="center"/>
    </xf>
    <xf numFmtId="3" fontId="2" fillId="15" borderId="62" xfId="8" applyNumberFormat="1" applyFill="1" applyBorder="1" applyAlignment="1">
      <alignment horizontal="center" vertical="center"/>
    </xf>
    <xf numFmtId="165" fontId="2" fillId="15" borderId="79" xfId="8" applyNumberFormat="1" applyFill="1" applyBorder="1" applyAlignment="1">
      <alignment horizontal="center" vertical="center"/>
    </xf>
    <xf numFmtId="165" fontId="2" fillId="15" borderId="39" xfId="8" applyNumberFormat="1" applyFill="1" applyBorder="1" applyAlignment="1">
      <alignment horizontal="center" vertical="center"/>
    </xf>
    <xf numFmtId="165" fontId="2" fillId="15" borderId="5" xfId="8" applyNumberFormat="1" applyFill="1" applyBorder="1" applyAlignment="1">
      <alignment horizontal="center" vertical="center"/>
    </xf>
    <xf numFmtId="165" fontId="2" fillId="15" borderId="75" xfId="8" applyNumberFormat="1" applyFill="1" applyBorder="1" applyAlignment="1">
      <alignment horizontal="center" vertical="center"/>
    </xf>
    <xf numFmtId="165" fontId="2" fillId="15" borderId="5" xfId="8" applyNumberFormat="1" applyFill="1" applyAlignment="1">
      <alignment horizontal="center" vertical="center"/>
    </xf>
    <xf numFmtId="0" fontId="4" fillId="13" borderId="82" xfId="11" applyFont="1" applyFill="1" applyBorder="1" applyAlignment="1">
      <alignment horizontal="center" vertical="center" wrapText="1"/>
    </xf>
    <xf numFmtId="165" fontId="4" fillId="13" borderId="83" xfId="11" applyNumberFormat="1" applyFont="1" applyFill="1" applyBorder="1" applyAlignment="1">
      <alignment horizontal="center" vertical="center"/>
    </xf>
    <xf numFmtId="3" fontId="2" fillId="14" borderId="68" xfId="9" applyNumberFormat="1" applyFill="1" applyBorder="1" applyAlignment="1">
      <alignment horizontal="center" vertical="center"/>
    </xf>
    <xf numFmtId="0" fontId="1" fillId="0" borderId="42" xfId="11" applyBorder="1" applyAlignment="1">
      <alignment vertical="center"/>
    </xf>
    <xf numFmtId="0" fontId="2" fillId="14" borderId="88" xfId="8" applyFill="1" applyBorder="1" applyAlignment="1">
      <alignment horizontal="center" vertical="center" wrapText="1"/>
    </xf>
    <xf numFmtId="14" fontId="2" fillId="14" borderId="90" xfId="8" applyNumberFormat="1" applyFill="1" applyBorder="1" applyAlignment="1">
      <alignment horizontal="center" vertical="center"/>
    </xf>
    <xf numFmtId="165" fontId="2" fillId="14" borderId="91" xfId="8" applyNumberFormat="1" applyFill="1" applyBorder="1" applyAlignment="1">
      <alignment horizontal="center" vertical="center"/>
    </xf>
    <xf numFmtId="165" fontId="2" fillId="14" borderId="92" xfId="8" applyNumberFormat="1" applyFill="1" applyBorder="1" applyAlignment="1">
      <alignment horizontal="center" vertical="center"/>
    </xf>
    <xf numFmtId="165" fontId="2" fillId="14" borderId="10" xfId="8" applyNumberFormat="1" applyFill="1" applyBorder="1" applyAlignment="1">
      <alignment horizontal="center" vertical="center"/>
    </xf>
    <xf numFmtId="165" fontId="2" fillId="14" borderId="93" xfId="8" applyNumberFormat="1" applyFill="1" applyBorder="1" applyAlignment="1">
      <alignment horizontal="center" vertical="center"/>
    </xf>
    <xf numFmtId="4" fontId="2" fillId="14" borderId="91" xfId="8" applyNumberFormat="1" applyFill="1" applyBorder="1" applyAlignment="1">
      <alignment horizontal="center" vertical="center"/>
    </xf>
    <xf numFmtId="3" fontId="2" fillId="14" borderId="93" xfId="8" applyNumberFormat="1" applyFill="1" applyBorder="1" applyAlignment="1">
      <alignment horizontal="center" vertical="center"/>
    </xf>
    <xf numFmtId="3" fontId="2" fillId="14" borderId="91" xfId="8" applyNumberFormat="1" applyFill="1" applyBorder="1" applyAlignment="1">
      <alignment horizontal="center" vertical="center"/>
    </xf>
    <xf numFmtId="165" fontId="2" fillId="14" borderId="94" xfId="8" applyNumberFormat="1" applyFill="1" applyBorder="1" applyAlignment="1">
      <alignment horizontal="center" vertical="center"/>
    </xf>
    <xf numFmtId="165" fontId="2" fillId="14" borderId="95" xfId="8" applyNumberFormat="1" applyFill="1" applyBorder="1" applyAlignment="1">
      <alignment horizontal="center" vertical="center"/>
    </xf>
    <xf numFmtId="165" fontId="2" fillId="14" borderId="88" xfId="8" applyNumberFormat="1" applyFill="1" applyBorder="1" applyAlignment="1">
      <alignment horizontal="center" vertical="center"/>
    </xf>
    <xf numFmtId="165" fontId="2" fillId="14" borderId="96" xfId="8" applyNumberFormat="1" applyFill="1" applyBorder="1" applyAlignment="1">
      <alignment horizontal="center" vertical="center"/>
    </xf>
    <xf numFmtId="165" fontId="2" fillId="14" borderId="58" xfId="9" applyNumberFormat="1" applyFill="1" applyBorder="1" applyAlignment="1">
      <alignment horizontal="center" vertical="center"/>
    </xf>
    <xf numFmtId="165" fontId="2" fillId="15" borderId="59" xfId="8" applyNumberFormat="1" applyFill="1" applyBorder="1" applyAlignment="1">
      <alignment horizontal="center" vertical="center"/>
    </xf>
    <xf numFmtId="165" fontId="2" fillId="14" borderId="59" xfId="9" applyNumberFormat="1" applyFill="1" applyBorder="1" applyAlignment="1">
      <alignment horizontal="center" vertical="center"/>
    </xf>
    <xf numFmtId="165" fontId="2" fillId="14" borderId="59" xfId="8" applyNumberFormat="1" applyFill="1" applyBorder="1" applyAlignment="1">
      <alignment horizontal="center" vertical="center"/>
    </xf>
    <xf numFmtId="165" fontId="2" fillId="15" borderId="59" xfId="9" applyNumberFormat="1" applyFill="1" applyBorder="1" applyAlignment="1">
      <alignment horizontal="center" vertical="center"/>
    </xf>
    <xf numFmtId="165" fontId="2" fillId="14" borderId="90" xfId="8" applyNumberFormat="1" applyFill="1" applyBorder="1" applyAlignment="1">
      <alignment horizontal="center" vertical="center"/>
    </xf>
    <xf numFmtId="0" fontId="2" fillId="0" borderId="13" xfId="11" applyFont="1" applyFill="1" applyBorder="1"/>
    <xf numFmtId="0" fontId="1" fillId="0" borderId="0" xfId="11" applyFill="1"/>
    <xf numFmtId="0" fontId="2" fillId="0" borderId="89" xfId="11" applyFont="1" applyFill="1" applyBorder="1"/>
    <xf numFmtId="165" fontId="10" fillId="0" borderId="0" xfId="0" applyNumberFormat="1" applyFont="1" applyAlignment="1">
      <alignment horizontal="right" indent="1"/>
    </xf>
    <xf numFmtId="0" fontId="18" fillId="0" borderId="0" xfId="0" applyFont="1"/>
    <xf numFmtId="0" fontId="19" fillId="0" borderId="0" xfId="0" applyFont="1"/>
    <xf numFmtId="0" fontId="20" fillId="0" borderId="0" xfId="0" applyFont="1"/>
    <xf numFmtId="167" fontId="18" fillId="0" borderId="0" xfId="0" applyNumberFormat="1" applyFont="1"/>
    <xf numFmtId="0" fontId="21" fillId="0" borderId="99" xfId="0" applyFont="1" applyBorder="1"/>
    <xf numFmtId="0" fontId="18" fillId="0" borderId="0" xfId="0" applyFont="1" applyBorder="1"/>
    <xf numFmtId="168" fontId="18" fillId="0" borderId="0" xfId="0" applyNumberFormat="1" applyFont="1"/>
    <xf numFmtId="167" fontId="22" fillId="0" borderId="0" xfId="0" applyNumberFormat="1" applyFont="1"/>
    <xf numFmtId="0" fontId="23" fillId="16" borderId="0" xfId="0" applyFont="1" applyFill="1"/>
    <xf numFmtId="0" fontId="23" fillId="0" borderId="0" xfId="0" applyFont="1"/>
    <xf numFmtId="0" fontId="16" fillId="21" borderId="100" xfId="15" quotePrefix="1" applyNumberFormat="1" applyBorder="1" applyAlignment="1"/>
    <xf numFmtId="0" fontId="15" fillId="21" borderId="98" xfId="14" quotePrefix="1" applyNumberFormat="1" applyBorder="1" applyAlignment="1"/>
    <xf numFmtId="0" fontId="15" fillId="21" borderId="98" xfId="14" applyNumberFormat="1" applyBorder="1" applyAlignment="1"/>
    <xf numFmtId="0" fontId="16" fillId="21" borderId="101" xfId="15" quotePrefix="1" applyNumberFormat="1" applyBorder="1" applyAlignment="1"/>
    <xf numFmtId="0" fontId="15" fillId="21" borderId="98" xfId="14" quotePrefix="1" applyNumberFormat="1" applyAlignment="1"/>
    <xf numFmtId="0" fontId="15" fillId="21" borderId="98" xfId="14" applyNumberFormat="1" applyAlignment="1"/>
    <xf numFmtId="0" fontId="16" fillId="21" borderId="102" xfId="15" quotePrefix="1" applyNumberFormat="1" applyBorder="1" applyAlignment="1"/>
    <xf numFmtId="0" fontId="15" fillId="21" borderId="98" xfId="14" quotePrefix="1" applyNumberFormat="1" applyBorder="1" applyAlignment="1">
      <alignment horizontal="right"/>
    </xf>
    <xf numFmtId="169" fontId="15" fillId="20" borderId="97" xfId="13" applyNumberFormat="1" applyAlignment="1"/>
    <xf numFmtId="49" fontId="15" fillId="20" borderId="103" xfId="13" applyNumberFormat="1" applyBorder="1" applyAlignment="1"/>
    <xf numFmtId="169" fontId="15" fillId="20" borderId="104" xfId="13" applyNumberFormat="1" applyBorder="1" applyAlignment="1"/>
    <xf numFmtId="49" fontId="15" fillId="20" borderId="105" xfId="13" applyNumberFormat="1" applyBorder="1" applyAlignment="1"/>
    <xf numFmtId="170" fontId="15" fillId="20" borderId="97" xfId="13" applyNumberFormat="1" applyAlignment="1">
      <alignment horizontal="right"/>
    </xf>
    <xf numFmtId="169" fontId="15" fillId="20" borderId="97" xfId="13" applyNumberFormat="1" applyAlignment="1">
      <alignment horizontal="right"/>
    </xf>
    <xf numFmtId="49" fontId="15" fillId="20" borderId="97" xfId="13" applyNumberFormat="1" applyAlignment="1">
      <alignment horizontal="right"/>
    </xf>
    <xf numFmtId="39" fontId="15" fillId="20" borderId="97" xfId="13" applyNumberFormat="1" applyAlignment="1">
      <alignment horizontal="right"/>
    </xf>
    <xf numFmtId="0" fontId="24" fillId="0" borderId="0" xfId="0" applyFont="1" applyAlignment="1">
      <alignment horizontal="center"/>
    </xf>
    <xf numFmtId="0" fontId="25" fillId="21" borderId="98" xfId="14" quotePrefix="1" applyNumberFormat="1" applyFont="1" applyBorder="1" applyAlignment="1"/>
    <xf numFmtId="0" fontId="26" fillId="21" borderId="98" xfId="14" quotePrefix="1" applyNumberFormat="1" applyFont="1" applyBorder="1" applyAlignment="1"/>
    <xf numFmtId="165" fontId="2" fillId="0" borderId="62" xfId="9" applyNumberFormat="1" applyFill="1" applyBorder="1" applyAlignment="1">
      <alignment horizontal="center" vertical="center"/>
    </xf>
    <xf numFmtId="165" fontId="2" fillId="0" borderId="64" xfId="9" applyNumberFormat="1" applyFill="1" applyBorder="1" applyAlignment="1">
      <alignment horizontal="center" vertical="center"/>
    </xf>
    <xf numFmtId="165" fontId="2" fillId="0" borderId="9" xfId="9" applyNumberFormat="1" applyFill="1" applyBorder="1" applyAlignment="1">
      <alignment horizontal="center" vertical="center"/>
    </xf>
    <xf numFmtId="165" fontId="2" fillId="0" borderId="67" xfId="9" applyNumberFormat="1" applyFill="1" applyBorder="1" applyAlignment="1">
      <alignment horizontal="center" vertical="center"/>
    </xf>
    <xf numFmtId="4" fontId="2" fillId="0" borderId="62" xfId="9" applyNumberFormat="1" applyFill="1" applyBorder="1" applyAlignment="1">
      <alignment horizontal="center" vertical="center"/>
    </xf>
    <xf numFmtId="3" fontId="2" fillId="0" borderId="67" xfId="9" applyNumberFormat="1" applyFill="1" applyBorder="1" applyAlignment="1">
      <alignment horizontal="center" vertical="center"/>
    </xf>
    <xf numFmtId="3" fontId="2" fillId="0" borderId="62" xfId="9" applyNumberFormat="1" applyFill="1" applyBorder="1" applyAlignment="1">
      <alignment horizontal="center" vertical="center"/>
    </xf>
    <xf numFmtId="165" fontId="2" fillId="0" borderId="79" xfId="9" applyNumberFormat="1" applyFill="1" applyBorder="1" applyAlignment="1">
      <alignment horizontal="center" vertical="center"/>
    </xf>
    <xf numFmtId="165" fontId="2" fillId="0" borderId="39" xfId="9" applyNumberFormat="1" applyFill="1" applyBorder="1" applyAlignment="1">
      <alignment horizontal="center" vertical="center"/>
    </xf>
    <xf numFmtId="165" fontId="2" fillId="0" borderId="5" xfId="9" applyNumberFormat="1" applyFill="1" applyBorder="1" applyAlignment="1">
      <alignment horizontal="center" vertical="center"/>
    </xf>
    <xf numFmtId="165" fontId="2" fillId="0" borderId="75" xfId="9" applyNumberFormat="1" applyFill="1" applyBorder="1" applyAlignment="1">
      <alignment horizontal="center" vertical="center"/>
    </xf>
    <xf numFmtId="165" fontId="2" fillId="0" borderId="86" xfId="9" applyNumberFormat="1" applyFill="1" applyBorder="1" applyAlignment="1">
      <alignment horizontal="center" vertical="center"/>
    </xf>
    <xf numFmtId="0" fontId="2" fillId="0" borderId="33" xfId="8" applyFill="1" applyBorder="1" applyAlignment="1">
      <alignment horizontal="center" vertical="center" wrapText="1"/>
    </xf>
    <xf numFmtId="14" fontId="2" fillId="0" borderId="60" xfId="8" applyNumberFormat="1" applyFill="1" applyBorder="1" applyAlignment="1">
      <alignment horizontal="center" vertical="center"/>
    </xf>
    <xf numFmtId="165" fontId="2" fillId="0" borderId="63" xfId="8" applyNumberFormat="1" applyFill="1" applyBorder="1" applyAlignment="1">
      <alignment horizontal="center" vertical="center"/>
    </xf>
    <xf numFmtId="165" fontId="2" fillId="0" borderId="66" xfId="8" applyNumberFormat="1" applyFill="1" applyBorder="1" applyAlignment="1">
      <alignment horizontal="center" vertical="center"/>
    </xf>
    <xf numFmtId="165" fontId="2" fillId="0" borderId="81" xfId="8" applyNumberFormat="1" applyFill="1" applyBorder="1" applyAlignment="1">
      <alignment horizontal="center" vertical="center"/>
    </xf>
    <xf numFmtId="4" fontId="2" fillId="0" borderId="63" xfId="8" applyNumberFormat="1" applyFill="1" applyBorder="1" applyAlignment="1">
      <alignment horizontal="center" vertical="center"/>
    </xf>
    <xf numFmtId="3" fontId="2" fillId="0" borderId="81" xfId="8" applyNumberFormat="1" applyFill="1" applyBorder="1" applyAlignment="1">
      <alignment horizontal="center" vertical="center"/>
    </xf>
    <xf numFmtId="3" fontId="2" fillId="0" borderId="63" xfId="8" applyNumberFormat="1" applyFill="1" applyBorder="1" applyAlignment="1">
      <alignment horizontal="center" vertical="center"/>
    </xf>
    <xf numFmtId="165" fontId="2" fillId="0" borderId="80" xfId="8" applyNumberFormat="1" applyFill="1" applyBorder="1" applyAlignment="1">
      <alignment horizontal="center" vertical="center"/>
    </xf>
    <xf numFmtId="165" fontId="2" fillId="0" borderId="40" xfId="8" applyNumberFormat="1" applyFill="1" applyBorder="1" applyAlignment="1">
      <alignment horizontal="center" vertical="center"/>
    </xf>
    <xf numFmtId="165" fontId="2" fillId="0" borderId="37" xfId="8" applyNumberFormat="1" applyFill="1" applyBorder="1" applyAlignment="1">
      <alignment horizontal="center" vertical="center"/>
    </xf>
    <xf numFmtId="165" fontId="2" fillId="0" borderId="76" xfId="8" applyNumberFormat="1" applyFill="1" applyBorder="1" applyAlignment="1">
      <alignment horizontal="center" vertical="center"/>
    </xf>
    <xf numFmtId="165" fontId="2" fillId="0" borderId="87" xfId="8" applyNumberFormat="1" applyFill="1" applyBorder="1" applyAlignment="1">
      <alignment horizontal="center" vertical="center"/>
    </xf>
    <xf numFmtId="0" fontId="2" fillId="22" borderId="34" xfId="8" applyFill="1" applyBorder="1" applyAlignment="1">
      <alignment horizontal="center" vertical="center" wrapText="1"/>
    </xf>
    <xf numFmtId="14" fontId="2" fillId="22" borderId="59" xfId="8" applyNumberFormat="1" applyFill="1" applyBorder="1" applyAlignment="1">
      <alignment horizontal="center" vertical="center"/>
    </xf>
    <xf numFmtId="165" fontId="2" fillId="22" borderId="62" xfId="9" applyNumberFormat="1" applyFill="1" applyBorder="1" applyAlignment="1">
      <alignment horizontal="center" vertical="center"/>
    </xf>
    <xf numFmtId="165" fontId="2" fillId="22" borderId="9" xfId="9" applyNumberFormat="1" applyFill="1" applyBorder="1" applyAlignment="1">
      <alignment horizontal="center" vertical="center"/>
    </xf>
    <xf numFmtId="165" fontId="2" fillId="22" borderId="67" xfId="9" applyNumberFormat="1" applyFill="1" applyBorder="1" applyAlignment="1">
      <alignment horizontal="center" vertical="center"/>
    </xf>
    <xf numFmtId="4" fontId="2" fillId="22" borderId="62" xfId="9" applyNumberFormat="1" applyFill="1" applyBorder="1" applyAlignment="1">
      <alignment horizontal="center" vertical="center"/>
    </xf>
    <xf numFmtId="3" fontId="2" fillId="22" borderId="67" xfId="9" applyNumberFormat="1" applyFill="1" applyBorder="1" applyAlignment="1">
      <alignment horizontal="center" vertical="center"/>
    </xf>
    <xf numFmtId="3" fontId="2" fillId="22" borderId="62" xfId="9" applyNumberFormat="1" applyFill="1" applyBorder="1" applyAlignment="1">
      <alignment horizontal="center" vertical="center"/>
    </xf>
    <xf numFmtId="165" fontId="2" fillId="22" borderId="79" xfId="9" applyNumberFormat="1" applyFill="1" applyBorder="1" applyAlignment="1">
      <alignment horizontal="center" vertical="center"/>
    </xf>
    <xf numFmtId="165" fontId="2" fillId="22" borderId="39" xfId="9" applyNumberFormat="1" applyFill="1" applyBorder="1" applyAlignment="1">
      <alignment horizontal="center" vertical="center"/>
    </xf>
    <xf numFmtId="165" fontId="2" fillId="22" borderId="5" xfId="9" applyNumberFormat="1" applyFill="1" applyBorder="1" applyAlignment="1">
      <alignment horizontal="center" vertical="center"/>
    </xf>
    <xf numFmtId="165" fontId="2" fillId="22" borderId="75" xfId="9" applyNumberFormat="1" applyFill="1" applyBorder="1" applyAlignment="1">
      <alignment horizontal="center" vertical="center"/>
    </xf>
    <xf numFmtId="165" fontId="2" fillId="22" borderId="86" xfId="9" applyNumberFormat="1" applyFill="1" applyBorder="1" applyAlignment="1">
      <alignment horizontal="center" vertical="center"/>
    </xf>
    <xf numFmtId="0" fontId="2" fillId="15" borderId="34" xfId="9" applyFill="1" applyBorder="1" applyAlignment="1">
      <alignment horizontal="center" vertical="center" wrapText="1"/>
    </xf>
    <xf numFmtId="165" fontId="2" fillId="11" borderId="62" xfId="8" applyNumberFormat="1" applyBorder="1" applyAlignment="1">
      <alignment horizontal="center" vertical="center"/>
    </xf>
    <xf numFmtId="165" fontId="2" fillId="11" borderId="9" xfId="8" applyNumberFormat="1" applyBorder="1" applyAlignment="1">
      <alignment horizontal="center" vertical="center"/>
    </xf>
    <xf numFmtId="165" fontId="2" fillId="11" borderId="68" xfId="8" applyNumberFormat="1" applyBorder="1" applyAlignment="1">
      <alignment horizontal="center" vertical="center"/>
    </xf>
    <xf numFmtId="4" fontId="2" fillId="11" borderId="62" xfId="8" applyNumberFormat="1" applyBorder="1" applyAlignment="1">
      <alignment horizontal="center" vertical="center"/>
    </xf>
    <xf numFmtId="3" fontId="2" fillId="11" borderId="68" xfId="8" applyNumberFormat="1" applyBorder="1" applyAlignment="1">
      <alignment horizontal="center" vertical="center"/>
    </xf>
    <xf numFmtId="3" fontId="2" fillId="11" borderId="62" xfId="8" applyNumberFormat="1" applyBorder="1" applyAlignment="1">
      <alignment horizontal="center" vertical="center"/>
    </xf>
    <xf numFmtId="165" fontId="2" fillId="11" borderId="79" xfId="8" applyNumberFormat="1" applyBorder="1" applyAlignment="1">
      <alignment horizontal="center" vertical="center"/>
    </xf>
    <xf numFmtId="165" fontId="2" fillId="11" borderId="39" xfId="8" applyNumberFormat="1" applyBorder="1" applyAlignment="1">
      <alignment horizontal="center" vertical="center"/>
    </xf>
    <xf numFmtId="165" fontId="2" fillId="11" borderId="5" xfId="8" applyNumberFormat="1" applyBorder="1" applyAlignment="1">
      <alignment horizontal="center" vertical="center"/>
    </xf>
    <xf numFmtId="165" fontId="2" fillId="11" borderId="75" xfId="8" applyNumberFormat="1" applyBorder="1" applyAlignment="1">
      <alignment horizontal="center" vertical="center"/>
    </xf>
    <xf numFmtId="165" fontId="2" fillId="11" borderId="86" xfId="8" applyNumberFormat="1" applyBorder="1" applyAlignment="1">
      <alignment horizontal="center" vertical="center"/>
    </xf>
    <xf numFmtId="0" fontId="2" fillId="14" borderId="84" xfId="9" applyFill="1" applyBorder="1" applyAlignment="1">
      <alignment horizontal="center" vertical="center" wrapText="1"/>
    </xf>
    <xf numFmtId="0" fontId="2" fillId="14" borderId="12" xfId="11" applyFont="1" applyFill="1" applyBorder="1"/>
    <xf numFmtId="14" fontId="2" fillId="14" borderId="58" xfId="9" applyNumberFormat="1" applyFill="1" applyBorder="1" applyAlignment="1">
      <alignment horizontal="center" vertical="center"/>
    </xf>
    <xf numFmtId="165" fontId="2" fillId="14" borderId="61" xfId="8" applyNumberFormat="1" applyFill="1" applyBorder="1" applyAlignment="1">
      <alignment horizontal="center" vertical="center"/>
    </xf>
    <xf numFmtId="165" fontId="2" fillId="14" borderId="65" xfId="8" applyNumberFormat="1" applyFill="1" applyBorder="1" applyAlignment="1">
      <alignment horizontal="center" vertical="center"/>
    </xf>
    <xf numFmtId="165" fontId="2" fillId="14" borderId="69" xfId="8" applyNumberFormat="1" applyFill="1" applyBorder="1" applyAlignment="1">
      <alignment horizontal="center" vertical="center"/>
    </xf>
    <xf numFmtId="4" fontId="2" fillId="14" borderId="61" xfId="8" applyNumberFormat="1" applyFill="1" applyBorder="1" applyAlignment="1">
      <alignment horizontal="center" vertical="center"/>
    </xf>
    <xf numFmtId="3" fontId="2" fillId="14" borderId="69" xfId="8" applyNumberFormat="1" applyFill="1" applyBorder="1" applyAlignment="1">
      <alignment horizontal="center" vertical="center"/>
    </xf>
    <xf numFmtId="3" fontId="2" fillId="14" borderId="61" xfId="8" applyNumberFormat="1" applyFill="1" applyBorder="1" applyAlignment="1">
      <alignment horizontal="center" vertical="center"/>
    </xf>
    <xf numFmtId="165" fontId="2" fillId="14" borderId="78" xfId="8" applyNumberFormat="1" applyFill="1" applyBorder="1" applyAlignment="1">
      <alignment horizontal="center" vertical="center"/>
    </xf>
    <xf numFmtId="165" fontId="2" fillId="14" borderId="38" xfId="8" applyNumberFormat="1" applyFill="1" applyBorder="1" applyAlignment="1">
      <alignment horizontal="center" vertical="center"/>
    </xf>
    <xf numFmtId="165" fontId="2" fillId="14" borderId="36" xfId="8" applyNumberFormat="1" applyFill="1" applyBorder="1" applyAlignment="1">
      <alignment horizontal="center" vertical="center"/>
    </xf>
    <xf numFmtId="165" fontId="2" fillId="14" borderId="74" xfId="8" applyNumberFormat="1" applyFill="1" applyBorder="1" applyAlignment="1">
      <alignment horizontal="center" vertical="center"/>
    </xf>
    <xf numFmtId="165" fontId="2" fillId="14" borderId="85" xfId="8" applyNumberFormat="1" applyFill="1" applyBorder="1" applyAlignment="1">
      <alignment horizontal="center" vertical="center"/>
    </xf>
    <xf numFmtId="164" fontId="0" fillId="0" borderId="0" xfId="16" applyFont="1"/>
    <xf numFmtId="0" fontId="28" fillId="23" borderId="0" xfId="0" applyFont="1" applyFill="1"/>
    <xf numFmtId="0" fontId="0" fillId="23" borderId="0" xfId="0" applyFill="1"/>
    <xf numFmtId="0" fontId="0" fillId="0" borderId="0" xfId="0" applyAlignment="1">
      <alignment horizontal="left"/>
    </xf>
    <xf numFmtId="0" fontId="4" fillId="4" borderId="6" xfId="1" applyBorder="1" applyAlignment="1">
      <alignment horizontal="left"/>
    </xf>
    <xf numFmtId="0" fontId="2" fillId="5" borderId="7" xfId="2" applyBorder="1" applyAlignment="1">
      <alignment horizontal="left"/>
    </xf>
    <xf numFmtId="165" fontId="2" fillId="5" borderId="7" xfId="2" applyNumberFormat="1" applyBorder="1" applyAlignment="1">
      <alignment horizontal="left"/>
    </xf>
    <xf numFmtId="165" fontId="4" fillId="6" borderId="7" xfId="3" applyNumberFormat="1" applyBorder="1" applyAlignment="1">
      <alignment horizontal="left"/>
    </xf>
    <xf numFmtId="0" fontId="4" fillId="4" borderId="7" xfId="1" applyBorder="1" applyAlignment="1">
      <alignment horizontal="left"/>
    </xf>
    <xf numFmtId="165" fontId="2" fillId="5" borderId="8" xfId="2" applyNumberFormat="1" applyBorder="1" applyAlignment="1">
      <alignment horizontal="left"/>
    </xf>
    <xf numFmtId="0" fontId="4" fillId="4" borderId="7" xfId="1" applyFont="1" applyBorder="1" applyAlignment="1">
      <alignment horizontal="left"/>
    </xf>
    <xf numFmtId="0" fontId="4" fillId="4" borderId="6" xfId="1" applyFont="1" applyBorder="1" applyAlignment="1">
      <alignment horizontal="left"/>
    </xf>
    <xf numFmtId="0" fontId="3" fillId="19" borderId="1" xfId="0" applyFont="1" applyFill="1" applyBorder="1" applyAlignment="1">
      <alignment horizontal="right" vertical="center" indent="1"/>
    </xf>
    <xf numFmtId="0" fontId="30" fillId="4" borderId="6" xfId="1" applyFont="1" applyBorder="1" applyAlignment="1">
      <alignment horizontal="left"/>
    </xf>
    <xf numFmtId="0" fontId="31" fillId="5" borderId="7" xfId="2" applyFont="1" applyBorder="1" applyAlignment="1">
      <alignment horizontal="left"/>
    </xf>
    <xf numFmtId="165" fontId="31" fillId="5" borderId="7" xfId="2" applyNumberFormat="1" applyFont="1" applyBorder="1" applyAlignment="1">
      <alignment horizontal="left"/>
    </xf>
    <xf numFmtId="165" fontId="30" fillId="6" borderId="7" xfId="3" applyNumberFormat="1" applyFont="1" applyBorder="1" applyAlignment="1">
      <alignment horizontal="left"/>
    </xf>
    <xf numFmtId="0" fontId="4" fillId="4" borderId="107" xfId="1" applyBorder="1" applyAlignment="1">
      <alignment horizontal="right" indent="1"/>
    </xf>
    <xf numFmtId="0" fontId="30" fillId="4" borderId="107" xfId="1" applyFont="1" applyBorder="1" applyAlignment="1">
      <alignment horizontal="right" indent="1"/>
    </xf>
    <xf numFmtId="0" fontId="30" fillId="4" borderId="108" xfId="1" applyFont="1" applyBorder="1" applyAlignment="1">
      <alignment horizontal="right" indent="1"/>
    </xf>
    <xf numFmtId="0" fontId="4" fillId="4" borderId="108" xfId="1" applyBorder="1" applyAlignment="1">
      <alignment horizontal="right" indent="1"/>
    </xf>
    <xf numFmtId="0" fontId="29" fillId="4" borderId="109" xfId="1" applyFont="1" applyBorder="1" applyAlignment="1"/>
    <xf numFmtId="0" fontId="29" fillId="4" borderId="110" xfId="1" applyFont="1" applyBorder="1" applyAlignment="1"/>
    <xf numFmtId="0" fontId="31" fillId="5" borderId="108" xfId="2" applyFont="1" applyBorder="1" applyAlignment="1">
      <alignment horizontal="right" indent="1"/>
    </xf>
    <xf numFmtId="165" fontId="31" fillId="5" borderId="108" xfId="2" applyNumberFormat="1" applyFont="1" applyBorder="1" applyAlignment="1">
      <alignment horizontal="right" indent="1"/>
    </xf>
    <xf numFmtId="165" fontId="30" fillId="6" borderId="108" xfId="3" applyNumberFormat="1" applyFont="1" applyBorder="1" applyAlignment="1">
      <alignment horizontal="right" indent="1"/>
    </xf>
    <xf numFmtId="165" fontId="31" fillId="5" borderId="89" xfId="2" applyNumberFormat="1" applyFont="1" applyBorder="1" applyAlignment="1">
      <alignment horizontal="right" indent="1"/>
    </xf>
    <xf numFmtId="165" fontId="31" fillId="5" borderId="111" xfId="2" applyNumberFormat="1" applyFont="1" applyBorder="1" applyAlignment="1">
      <alignment horizontal="right" indent="1"/>
    </xf>
    <xf numFmtId="165" fontId="31" fillId="5" borderId="112" xfId="2" applyNumberFormat="1" applyFont="1" applyBorder="1" applyAlignment="1">
      <alignment horizontal="right" indent="1"/>
    </xf>
    <xf numFmtId="0" fontId="31" fillId="5" borderId="113" xfId="2" applyFont="1" applyBorder="1" applyAlignment="1">
      <alignment horizontal="right" indent="1"/>
    </xf>
    <xf numFmtId="165" fontId="31" fillId="5" borderId="113" xfId="2" applyNumberFormat="1" applyFont="1" applyBorder="1" applyAlignment="1">
      <alignment horizontal="right" indent="1"/>
    </xf>
    <xf numFmtId="165" fontId="30" fillId="6" borderId="113" xfId="3" applyNumberFormat="1" applyFont="1" applyBorder="1" applyAlignment="1">
      <alignment horizontal="right" indent="1"/>
    </xf>
    <xf numFmtId="165" fontId="31" fillId="5" borderId="114" xfId="2" applyNumberFormat="1" applyFont="1" applyBorder="1" applyAlignment="1">
      <alignment horizontal="right" indent="1"/>
    </xf>
    <xf numFmtId="165" fontId="31" fillId="5" borderId="115" xfId="2" applyNumberFormat="1" applyFont="1" applyBorder="1" applyAlignment="1">
      <alignment horizontal="right" indent="1"/>
    </xf>
    <xf numFmtId="165" fontId="31" fillId="5" borderId="116" xfId="2" applyNumberFormat="1" applyFont="1" applyBorder="1" applyAlignment="1">
      <alignment horizontal="right" indent="1"/>
    </xf>
    <xf numFmtId="165" fontId="31" fillId="5" borderId="117" xfId="2" applyNumberFormat="1" applyFont="1" applyBorder="1" applyAlignment="1">
      <alignment horizontal="right" indent="1"/>
    </xf>
    <xf numFmtId="0" fontId="31" fillId="5" borderId="118" xfId="2" applyFont="1" applyBorder="1" applyAlignment="1">
      <alignment horizontal="right" indent="1"/>
    </xf>
    <xf numFmtId="0" fontId="4" fillId="4" borderId="119" xfId="1" applyBorder="1" applyAlignment="1">
      <alignment horizontal="right" indent="1"/>
    </xf>
    <xf numFmtId="0" fontId="31" fillId="5" borderId="120" xfId="2" applyFont="1" applyBorder="1" applyAlignment="1">
      <alignment horizontal="right" indent="1"/>
    </xf>
    <xf numFmtId="165" fontId="31" fillId="5" borderId="120" xfId="2" applyNumberFormat="1" applyFont="1" applyBorder="1" applyAlignment="1">
      <alignment horizontal="right" indent="1"/>
    </xf>
    <xf numFmtId="165" fontId="30" fillId="6" borderId="120" xfId="3" applyNumberFormat="1" applyFont="1" applyBorder="1" applyAlignment="1">
      <alignment horizontal="right" indent="1"/>
    </xf>
    <xf numFmtId="0" fontId="30" fillId="4" borderId="119" xfId="1" applyFont="1" applyBorder="1" applyAlignment="1">
      <alignment horizontal="right" indent="1"/>
    </xf>
    <xf numFmtId="165" fontId="31" fillId="5" borderId="13" xfId="2" applyNumberFormat="1" applyFont="1" applyBorder="1" applyAlignment="1">
      <alignment horizontal="right" indent="1"/>
    </xf>
    <xf numFmtId="165" fontId="31" fillId="5" borderId="121" xfId="2" applyNumberFormat="1" applyFont="1" applyBorder="1" applyAlignment="1">
      <alignment horizontal="right" indent="1"/>
    </xf>
    <xf numFmtId="165" fontId="31" fillId="5" borderId="122" xfId="2" applyNumberFormat="1" applyFont="1" applyBorder="1" applyAlignment="1">
      <alignment horizontal="right" indent="1"/>
    </xf>
    <xf numFmtId="165" fontId="31" fillId="5" borderId="123" xfId="2" applyNumberFormat="1" applyFont="1" applyBorder="1" applyAlignment="1">
      <alignment horizontal="right" indent="1"/>
    </xf>
    <xf numFmtId="0" fontId="30" fillId="4" borderId="120" xfId="1" applyFont="1" applyBorder="1" applyAlignment="1">
      <alignment horizontal="right" indent="1"/>
    </xf>
    <xf numFmtId="165" fontId="31" fillId="5" borderId="124" xfId="2" applyNumberFormat="1" applyFont="1" applyBorder="1" applyAlignment="1">
      <alignment horizontal="right" indent="1"/>
    </xf>
    <xf numFmtId="0" fontId="4" fillId="4" borderId="120" xfId="1" applyBorder="1" applyAlignment="1">
      <alignment horizontal="right" indent="1"/>
    </xf>
    <xf numFmtId="0" fontId="29" fillId="4" borderId="125" xfId="1" applyFont="1" applyBorder="1" applyAlignment="1"/>
    <xf numFmtId="0" fontId="29" fillId="4" borderId="126" xfId="1" applyFont="1" applyBorder="1" applyAlignment="1"/>
    <xf numFmtId="165" fontId="31" fillId="5" borderId="127" xfId="2" applyNumberFormat="1" applyFont="1" applyBorder="1" applyAlignment="1">
      <alignment horizontal="right" indent="1"/>
    </xf>
    <xf numFmtId="0" fontId="32" fillId="19" borderId="106" xfId="0" applyFont="1" applyFill="1" applyBorder="1" applyAlignment="1">
      <alignment horizontal="center" vertical="center"/>
    </xf>
    <xf numFmtId="0" fontId="3" fillId="16" borderId="0" xfId="0" applyFont="1" applyFill="1" applyAlignment="1">
      <alignment horizontal="center" vertical="center"/>
    </xf>
    <xf numFmtId="0" fontId="3" fillId="19" borderId="128" xfId="0" applyFont="1" applyFill="1" applyBorder="1" applyAlignment="1">
      <alignment horizontal="center" wrapText="1"/>
    </xf>
    <xf numFmtId="0" fontId="3" fillId="19" borderId="129" xfId="0" applyFont="1" applyFill="1" applyBorder="1" applyAlignment="1">
      <alignment horizontal="center" wrapText="1"/>
    </xf>
    <xf numFmtId="0" fontId="3" fillId="19" borderId="130" xfId="0" applyFont="1" applyFill="1" applyBorder="1" applyAlignment="1">
      <alignment horizontal="center" wrapText="1"/>
    </xf>
    <xf numFmtId="0" fontId="2" fillId="0" borderId="8" xfId="0" applyFont="1" applyBorder="1" applyAlignment="1">
      <alignment horizontal="center" vertical="center" wrapText="1"/>
    </xf>
    <xf numFmtId="0" fontId="2" fillId="0" borderId="106" xfId="0" applyFont="1" applyBorder="1" applyAlignment="1">
      <alignment horizontal="center" vertical="center" wrapText="1"/>
    </xf>
    <xf numFmtId="0" fontId="2" fillId="0" borderId="122" xfId="0" applyFont="1" applyBorder="1" applyAlignment="1">
      <alignment horizontal="center" vertical="center" wrapText="1"/>
    </xf>
    <xf numFmtId="49" fontId="3" fillId="18" borderId="26" xfId="11" applyNumberFormat="1" applyFont="1" applyFill="1" applyBorder="1" applyAlignment="1">
      <alignment horizontal="center" vertical="center" textRotation="90"/>
    </xf>
    <xf numFmtId="49" fontId="3" fillId="17" borderId="26" xfId="11" applyNumberFormat="1" applyFont="1" applyFill="1" applyBorder="1" applyAlignment="1">
      <alignment horizontal="center" vertical="center" textRotation="90"/>
    </xf>
    <xf numFmtId="0" fontId="3" fillId="19" borderId="18" xfId="11" applyFont="1" applyFill="1" applyBorder="1" applyAlignment="1">
      <alignment horizontal="left" wrapText="1" indent="1"/>
    </xf>
    <xf numFmtId="0" fontId="3" fillId="19" borderId="17" xfId="11" applyFont="1" applyFill="1" applyBorder="1" applyAlignment="1">
      <alignment horizontal="left" wrapText="1" indent="1"/>
    </xf>
    <xf numFmtId="0" fontId="2" fillId="0" borderId="16" xfId="11" applyFont="1" applyBorder="1" applyAlignment="1">
      <alignment horizontal="left" vertical="center" wrapText="1" indent="1"/>
    </xf>
    <xf numFmtId="0" fontId="2" fillId="0" borderId="15" xfId="11" applyFont="1" applyBorder="1" applyAlignment="1">
      <alignment horizontal="left" vertical="center" wrapText="1" indent="1"/>
    </xf>
    <xf numFmtId="0" fontId="2" fillId="0" borderId="14" xfId="11" applyFont="1" applyBorder="1" applyAlignment="1">
      <alignment horizontal="left" vertical="center" wrapText="1" indent="1"/>
    </xf>
  </cellXfs>
  <cellStyles count="18">
    <cellStyle name="Comma" xfId="16" builtinId="3"/>
    <cellStyle name="gelb_inhalt" xfId="6"/>
    <cellStyle name="gruen_inhalt" xfId="5"/>
    <cellStyle name="Hellblau_inhalt" xfId="4"/>
    <cellStyle name="Komma 2" xfId="17"/>
    <cellStyle name="Normal" xfId="0" builtinId="0"/>
    <cellStyle name="overview_dunkelgrau" xfId="8"/>
    <cellStyle name="overview_hellgrau" xfId="9"/>
    <cellStyle name="overview_titelspalten" xfId="10"/>
    <cellStyle name="rot_inhalt" xfId="7"/>
    <cellStyle name="SAPDimensionCell" xfId="15"/>
    <cellStyle name="SAPEditableDataCell" xfId="13"/>
    <cellStyle name="SAPMemberCell" xfId="14"/>
    <cellStyle name="Standard 2" xfId="11"/>
    <cellStyle name="Standard 3" xfId="12"/>
    <cellStyle name="Wert_dunkelgrau" xfId="3"/>
    <cellStyle name="Wert_hellgrau" xfId="2"/>
    <cellStyle name="Wertezelle" xfId="1"/>
  </cellStyles>
  <dxfs count="102">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C6EBCE"/>
        </patternFill>
      </fill>
    </dxf>
    <dxf>
      <fill>
        <patternFill>
          <bgColor rgb="FFFFC7CE"/>
        </patternFill>
      </fill>
    </dxf>
    <dxf>
      <fill>
        <patternFill>
          <bgColor rgb="FFFFFFFF"/>
        </patternFill>
      </fill>
    </dxf>
    <dxf>
      <fill>
        <patternFill>
          <bgColor rgb="FFFFFFFF"/>
        </patternFill>
      </fill>
    </dxf>
  </dxfs>
  <tableStyles count="0" defaultTableStyle="TableStyleMedium2" defaultPivotStyle="PivotStyleLight16"/>
  <colors>
    <mruColors>
      <color rgb="FFDDDDDD"/>
      <color rgb="FF008000"/>
      <color rgb="FF66FF99"/>
      <color rgb="FF74C4EF"/>
      <color rgb="FF00A0F5"/>
      <color rgb="FF00FF00"/>
      <color rgb="FF51AEE2"/>
      <color rgb="FF95B3D7"/>
      <color rgb="FF003C7D"/>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235324</xdr:colOff>
      <xdr:row>2</xdr:row>
      <xdr:rowOff>123266</xdr:rowOff>
    </xdr:from>
    <xdr:to>
      <xdr:col>0</xdr:col>
      <xdr:colOff>2159374</xdr:colOff>
      <xdr:row>4</xdr:row>
      <xdr:rowOff>89649</xdr:rowOff>
    </xdr:to>
    <xdr:pic>
      <xdr:nvPicPr>
        <xdr:cNvPr id="2" name="pic20">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235324" y="739590"/>
          <a:ext cx="1924050" cy="571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333375</xdr:colOff>
      <xdr:row>59</xdr:row>
      <xdr:rowOff>174625</xdr:rowOff>
    </xdr:from>
    <xdr:ext cx="1924050" cy="571500"/>
    <xdr:pic>
      <xdr:nvPicPr>
        <xdr:cNvPr id="2" name="pic1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1095375" y="11414125"/>
          <a:ext cx="1924050" cy="571500"/>
        </a:xfrm>
        <a:prstGeom prst="rect">
          <a:avLst/>
        </a:prstGeom>
      </xdr:spPr>
    </xdr:pic>
    <xdr:clientData/>
  </xdr:oneCellAnchor>
  <xdr:oneCellAnchor>
    <xdr:from>
      <xdr:col>34</xdr:col>
      <xdr:colOff>508000</xdr:colOff>
      <xdr:row>59</xdr:row>
      <xdr:rowOff>111125</xdr:rowOff>
    </xdr:from>
    <xdr:ext cx="1924050" cy="571500"/>
    <xdr:pic>
      <xdr:nvPicPr>
        <xdr:cNvPr id="3" name="pic11">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stretch>
          <a:fillRect/>
        </a:stretch>
      </xdr:blipFill>
      <xdr:spPr>
        <a:xfrm>
          <a:off x="33448625" y="24225250"/>
          <a:ext cx="1924050" cy="5715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7620</xdr:colOff>
          <xdr:row>19</xdr:row>
          <xdr:rowOff>0</xdr:rowOff>
        </xdr:from>
        <xdr:to>
          <xdr:col>2</xdr:col>
          <xdr:colOff>0</xdr:colOff>
          <xdr:row>20</xdr:row>
          <xdr:rowOff>38100</xdr:rowOff>
        </xdr:to>
        <xdr:sp macro="" textlink="">
          <xdr:nvSpPr>
            <xdr:cNvPr id="10241" name="ButtoSave" hidden="1">
              <a:extLst>
                <a:ext uri="{63B3BB69-23CF-44E3-9099-C40C66FF867C}">
                  <a14:compatExt spid="_x0000_s10241"/>
                </a:ext>
                <a:ext uri="{FF2B5EF4-FFF2-40B4-BE49-F238E27FC236}">
                  <a16:creationId xmlns:a16="http://schemas.microsoft.com/office/drawing/2014/main" id="{00000000-0008-0000-0C00-0000012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de-DE" sz="1100" b="0" i="0" u="none" strike="noStrike" baseline="0">
                  <a:solidFill>
                    <a:srgbClr val="000000"/>
                  </a:solidFill>
                  <a:latin typeface="Calibri"/>
                  <a:cs typeface="Calibri"/>
                </a:rPr>
                <a:t>Save data</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C-IR_Team/Monitor/Vara/Vara%20consensus%20on%20thyssenkrupp%20as%20of%202020_12_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ing Analysis"/>
      <sheetName val="Consensus Summary for analysts"/>
      <sheetName val="Short Overview"/>
      <sheetName val="Broker Analysis"/>
      <sheetName val="Overview Q1 20_21"/>
      <sheetName val="Overview Q2 20_21"/>
      <sheetName val="Overview Q3 20_21"/>
      <sheetName val="Overview Q4 20_21"/>
      <sheetName val="Overview FY 20_21"/>
      <sheetName val="Overview FY 21_22"/>
      <sheetName val="Overview FY 22_23"/>
      <sheetName val="Controlling"/>
    </sheetNames>
    <sheetDataSet>
      <sheetData sheetId="0"/>
      <sheetData sheetId="1">
        <row r="13">
          <cell r="C13">
            <v>4</v>
          </cell>
          <cell r="G13">
            <v>10</v>
          </cell>
        </row>
        <row r="14">
          <cell r="C14">
            <v>8507</v>
          </cell>
          <cell r="G14">
            <v>35017</v>
          </cell>
        </row>
        <row r="15">
          <cell r="C15">
            <v>7756.9022999999997</v>
          </cell>
          <cell r="G15">
            <v>31804.986400000002</v>
          </cell>
        </row>
        <row r="16">
          <cell r="C16">
            <v>7868.2806</v>
          </cell>
          <cell r="G16">
            <v>32032.924200000001</v>
          </cell>
        </row>
        <row r="17">
          <cell r="C17">
            <v>7452.3176999999996</v>
          </cell>
          <cell r="G17">
            <v>28730</v>
          </cell>
        </row>
        <row r="37">
          <cell r="C37">
            <v>5</v>
          </cell>
          <cell r="G37">
            <v>9</v>
          </cell>
        </row>
        <row r="38">
          <cell r="C38">
            <v>-229</v>
          </cell>
          <cell r="G38">
            <v>15</v>
          </cell>
        </row>
        <row r="39">
          <cell r="C39">
            <v>-275.38040000000001</v>
          </cell>
          <cell r="G39">
            <v>-351</v>
          </cell>
        </row>
        <row r="40">
          <cell r="C40">
            <v>-282.99970000000002</v>
          </cell>
          <cell r="G40">
            <v>-314.9787</v>
          </cell>
        </row>
        <row r="41">
          <cell r="C41">
            <v>-355</v>
          </cell>
          <cell r="G41">
            <v>-413.60509999999999</v>
          </cell>
        </row>
        <row r="121">
          <cell r="C121">
            <v>1</v>
          </cell>
          <cell r="G121">
            <v>9</v>
          </cell>
        </row>
        <row r="122">
          <cell r="C122">
            <v>-933</v>
          </cell>
          <cell r="G122">
            <v>-345</v>
          </cell>
        </row>
        <row r="123">
          <cell r="C123">
            <v>-933</v>
          </cell>
          <cell r="G123">
            <v>-1282</v>
          </cell>
        </row>
        <row r="124">
          <cell r="C124">
            <v>-933</v>
          </cell>
          <cell r="G124">
            <v>-1301.5773999999999</v>
          </cell>
        </row>
        <row r="125">
          <cell r="C125">
            <v>-933</v>
          </cell>
          <cell r="G125">
            <v>-1965.9</v>
          </cell>
        </row>
        <row r="132">
          <cell r="A132" t="str">
            <v>Materials Services, Sales</v>
          </cell>
        </row>
        <row r="133">
          <cell r="A133" t="str">
            <v xml:space="preserve">  - Number of Estimates</v>
          </cell>
          <cell r="C133">
            <v>3</v>
          </cell>
          <cell r="G133">
            <v>4</v>
          </cell>
        </row>
        <row r="134">
          <cell r="A134" t="str">
            <v xml:space="preserve">  - Highest</v>
          </cell>
          <cell r="C134">
            <v>2948</v>
          </cell>
          <cell r="G134">
            <v>12453</v>
          </cell>
        </row>
        <row r="135">
          <cell r="A135" t="str">
            <v xml:space="preserve">  - Consensus</v>
          </cell>
          <cell r="C135">
            <v>2528.1799999999998</v>
          </cell>
          <cell r="G135">
            <v>10381.850899999999</v>
          </cell>
        </row>
        <row r="136">
          <cell r="A136" t="str">
            <v xml:space="preserve">  - Median</v>
          </cell>
          <cell r="C136">
            <v>2650.9922999999999</v>
          </cell>
          <cell r="G136">
            <v>10844.675499999999</v>
          </cell>
        </row>
        <row r="137">
          <cell r="A137" t="str">
            <v xml:space="preserve">  - Lowest</v>
          </cell>
          <cell r="C137">
            <v>2476.7968000000001</v>
          </cell>
          <cell r="G137">
            <v>10162</v>
          </cell>
        </row>
        <row r="138">
          <cell r="A138" t="str">
            <v>Industrial Components, Sales</v>
          </cell>
        </row>
        <row r="139">
          <cell r="A139" t="str">
            <v xml:space="preserve">  - Number of Estimates</v>
          </cell>
          <cell r="C139">
            <v>3</v>
          </cell>
          <cell r="G139">
            <v>4</v>
          </cell>
        </row>
        <row r="140">
          <cell r="A140" t="str">
            <v xml:space="preserve">  - Highest</v>
          </cell>
          <cell r="C140">
            <v>557</v>
          </cell>
          <cell r="G140">
            <v>2321</v>
          </cell>
        </row>
        <row r="141">
          <cell r="A141" t="str">
            <v xml:space="preserve">  - Consensus</v>
          </cell>
          <cell r="C141">
            <v>530</v>
          </cell>
          <cell r="G141">
            <v>2190.4749999999999</v>
          </cell>
        </row>
        <row r="142">
          <cell r="A142" t="str">
            <v xml:space="preserve">  - Median</v>
          </cell>
          <cell r="C142">
            <v>530.16669999999999</v>
          </cell>
          <cell r="G142">
            <v>2217.9992999999999</v>
          </cell>
        </row>
        <row r="143">
          <cell r="A143" t="str">
            <v xml:space="preserve">  - Lowest</v>
          </cell>
          <cell r="C143">
            <v>503.5</v>
          </cell>
          <cell r="G143">
            <v>2170.0472</v>
          </cell>
        </row>
        <row r="144">
          <cell r="A144" t="str">
            <v>Automotive Technology, Sales</v>
          </cell>
        </row>
        <row r="145">
          <cell r="A145" t="str">
            <v xml:space="preserve">  - Number of Estimates</v>
          </cell>
          <cell r="C145">
            <v>3</v>
          </cell>
          <cell r="G145">
            <v>4</v>
          </cell>
        </row>
        <row r="146">
          <cell r="A146" t="str">
            <v xml:space="preserve">  - Highest</v>
          </cell>
          <cell r="C146">
            <v>1287</v>
          </cell>
          <cell r="G146">
            <v>5053</v>
          </cell>
        </row>
        <row r="147">
          <cell r="A147" t="str">
            <v xml:space="preserve">  - Consensus</v>
          </cell>
          <cell r="C147">
            <v>1164.7</v>
          </cell>
          <cell r="G147">
            <v>4559.9413000000004</v>
          </cell>
        </row>
        <row r="148">
          <cell r="A148" t="str">
            <v xml:space="preserve">  - Median</v>
          </cell>
          <cell r="C148">
            <v>1187.2333000000001</v>
          </cell>
          <cell r="G148">
            <v>4666.4706999999999</v>
          </cell>
        </row>
        <row r="149">
          <cell r="A149" t="str">
            <v xml:space="preserve">  - Lowest</v>
          </cell>
          <cell r="C149">
            <v>1110</v>
          </cell>
          <cell r="G149">
            <v>4493</v>
          </cell>
        </row>
        <row r="150">
          <cell r="A150" t="str">
            <v>Steel Europe, Sales</v>
          </cell>
        </row>
        <row r="151">
          <cell r="A151" t="str">
            <v xml:space="preserve">  - Number of Estimates</v>
          </cell>
          <cell r="C151">
            <v>3</v>
          </cell>
          <cell r="G151">
            <v>4</v>
          </cell>
        </row>
        <row r="152">
          <cell r="A152" t="str">
            <v xml:space="preserve">  - Highest</v>
          </cell>
          <cell r="C152">
            <v>2073</v>
          </cell>
          <cell r="G152">
            <v>9109</v>
          </cell>
        </row>
        <row r="153">
          <cell r="A153" t="str">
            <v xml:space="preserve">  - Consensus</v>
          </cell>
          <cell r="C153">
            <v>1941.9076</v>
          </cell>
          <cell r="G153">
            <v>8136.6206000000002</v>
          </cell>
        </row>
        <row r="154">
          <cell r="A154" t="str">
            <v xml:space="preserve">  - Median</v>
          </cell>
          <cell r="C154">
            <v>1948.2651000000001</v>
          </cell>
          <cell r="G154">
            <v>8258.5774999999994</v>
          </cell>
        </row>
        <row r="155">
          <cell r="A155" t="str">
            <v xml:space="preserve">  - Lowest</v>
          </cell>
          <cell r="C155">
            <v>1829.8877</v>
          </cell>
          <cell r="G155">
            <v>7652.0686999999998</v>
          </cell>
        </row>
        <row r="156">
          <cell r="A156" t="str">
            <v>Marine Systems, Sales</v>
          </cell>
        </row>
        <row r="157">
          <cell r="A157" t="str">
            <v xml:space="preserve">  - Number of Estimates</v>
          </cell>
          <cell r="C157">
            <v>3</v>
          </cell>
          <cell r="G157">
            <v>4</v>
          </cell>
        </row>
        <row r="158">
          <cell r="A158" t="str">
            <v xml:space="preserve">  - Highest</v>
          </cell>
          <cell r="C158">
            <v>589.04999999999995</v>
          </cell>
          <cell r="G158">
            <v>2356.1999999999998</v>
          </cell>
        </row>
        <row r="159">
          <cell r="A159" t="str">
            <v xml:space="preserve">  - Consensus</v>
          </cell>
          <cell r="C159">
            <v>572</v>
          </cell>
          <cell r="G159">
            <v>1907.5</v>
          </cell>
        </row>
        <row r="160">
          <cell r="A160" t="str">
            <v xml:space="preserve">  - Median</v>
          </cell>
          <cell r="C160">
            <v>533.68330000000003</v>
          </cell>
          <cell r="G160">
            <v>1997.8</v>
          </cell>
        </row>
        <row r="161">
          <cell r="A161" t="str">
            <v xml:space="preserve">  - Lowest</v>
          </cell>
          <cell r="C161">
            <v>440</v>
          </cell>
          <cell r="G161">
            <v>1820</v>
          </cell>
        </row>
        <row r="162">
          <cell r="A162" t="str">
            <v>Multi Tracks, Sales</v>
          </cell>
        </row>
        <row r="163">
          <cell r="A163" t="str">
            <v xml:space="preserve">  - Number of Estimates</v>
          </cell>
          <cell r="C163">
            <v>3</v>
          </cell>
          <cell r="G163">
            <v>4</v>
          </cell>
        </row>
        <row r="164">
          <cell r="A164" t="str">
            <v xml:space="preserve">  - Highest</v>
          </cell>
          <cell r="C164">
            <v>1424.85</v>
          </cell>
          <cell r="G164">
            <v>5699.4</v>
          </cell>
        </row>
        <row r="165">
          <cell r="A165" t="str">
            <v xml:space="preserve">  - Consensus</v>
          </cell>
          <cell r="C165">
            <v>1389</v>
          </cell>
          <cell r="G165">
            <v>5555</v>
          </cell>
        </row>
        <row r="166">
          <cell r="A166" t="str">
            <v xml:space="preserve">  - Median</v>
          </cell>
          <cell r="C166">
            <v>1386.2833000000001</v>
          </cell>
          <cell r="G166">
            <v>5548.85</v>
          </cell>
        </row>
        <row r="167">
          <cell r="A167" t="str">
            <v xml:space="preserve">  - Lowest</v>
          </cell>
          <cell r="C167">
            <v>1345</v>
          </cell>
          <cell r="G167">
            <v>5386</v>
          </cell>
        </row>
        <row r="168">
          <cell r="A168" t="str">
            <v>Corporate Headquarters, Others and Consolidation, Sales</v>
          </cell>
        </row>
        <row r="169">
          <cell r="A169" t="str">
            <v xml:space="preserve">  - Number of Estimates</v>
          </cell>
          <cell r="C169">
            <v>3</v>
          </cell>
          <cell r="G169">
            <v>4</v>
          </cell>
        </row>
        <row r="170">
          <cell r="A170" t="str">
            <v xml:space="preserve">  - Highest</v>
          </cell>
          <cell r="C170">
            <v>-319</v>
          </cell>
          <cell r="G170">
            <v>-1125</v>
          </cell>
        </row>
        <row r="171">
          <cell r="A171" t="str">
            <v xml:space="preserve">  - Consensus</v>
          </cell>
          <cell r="C171">
            <v>-330.75</v>
          </cell>
          <cell r="G171">
            <v>-1283.0250000000001</v>
          </cell>
        </row>
        <row r="172">
          <cell r="A172" t="str">
            <v xml:space="preserve">  - Median</v>
          </cell>
          <cell r="C172">
            <v>-332.91669999999999</v>
          </cell>
          <cell r="G172">
            <v>-1271.7625</v>
          </cell>
        </row>
        <row r="173">
          <cell r="A173" t="str">
            <v xml:space="preserve">  - Lowest</v>
          </cell>
          <cell r="C173">
            <v>-349</v>
          </cell>
          <cell r="G173">
            <v>-1396</v>
          </cell>
        </row>
        <row r="216">
          <cell r="A216" t="str">
            <v>Materials Services, EBIT adjusted</v>
          </cell>
        </row>
        <row r="217">
          <cell r="A217" t="str">
            <v xml:space="preserve">  - Number of Estimates</v>
          </cell>
          <cell r="C217">
            <v>5</v>
          </cell>
          <cell r="G217">
            <v>6</v>
          </cell>
        </row>
        <row r="218">
          <cell r="A218" t="str">
            <v xml:space="preserve">  - Highest</v>
          </cell>
          <cell r="C218">
            <v>19.535900000000002</v>
          </cell>
          <cell r="G218">
            <v>127</v>
          </cell>
        </row>
        <row r="219">
          <cell r="A219" t="str">
            <v xml:space="preserve">  - Consensus</v>
          </cell>
          <cell r="C219">
            <v>-6</v>
          </cell>
          <cell r="G219">
            <v>67.5</v>
          </cell>
        </row>
        <row r="220">
          <cell r="A220" t="str">
            <v xml:space="preserve">  - Median</v>
          </cell>
          <cell r="C220">
            <v>-3.7378999999999998</v>
          </cell>
          <cell r="G220">
            <v>74.626999999999995</v>
          </cell>
        </row>
        <row r="221">
          <cell r="A221" t="str">
            <v xml:space="preserve">  - Lowest</v>
          </cell>
          <cell r="C221">
            <v>-20.2254</v>
          </cell>
          <cell r="G221">
            <v>24</v>
          </cell>
        </row>
        <row r="222">
          <cell r="A222" t="str">
            <v>Industrial Components, EBIT adjusted</v>
          </cell>
        </row>
        <row r="223">
          <cell r="A223" t="str">
            <v xml:space="preserve">  - Number of Estimates</v>
          </cell>
          <cell r="C223">
            <v>5</v>
          </cell>
          <cell r="G223">
            <v>6</v>
          </cell>
        </row>
        <row r="224">
          <cell r="A224" t="str">
            <v xml:space="preserve">  - Highest</v>
          </cell>
          <cell r="C224">
            <v>35.244999999999997</v>
          </cell>
          <cell r="G224">
            <v>191</v>
          </cell>
        </row>
        <row r="225">
          <cell r="A225" t="str">
            <v xml:space="preserve">  - Consensus</v>
          </cell>
          <cell r="C225">
            <v>28</v>
          </cell>
          <cell r="G225">
            <v>181</v>
          </cell>
        </row>
        <row r="226">
          <cell r="A226" t="str">
            <v xml:space="preserve">  - Median</v>
          </cell>
          <cell r="C226">
            <v>29.248999999999999</v>
          </cell>
          <cell r="G226">
            <v>177.33320000000001</v>
          </cell>
        </row>
        <row r="227">
          <cell r="A227" t="str">
            <v xml:space="preserve">  - Lowest</v>
          </cell>
          <cell r="C227">
            <v>24</v>
          </cell>
          <cell r="G227">
            <v>162.9992</v>
          </cell>
        </row>
        <row r="228">
          <cell r="A228" t="str">
            <v>Automotive Technology, EBIT adjusted</v>
          </cell>
        </row>
        <row r="229">
          <cell r="A229" t="str">
            <v xml:space="preserve">  - Number of Estimates</v>
          </cell>
          <cell r="C229">
            <v>5</v>
          </cell>
          <cell r="G229">
            <v>6</v>
          </cell>
        </row>
        <row r="230">
          <cell r="A230" t="str">
            <v xml:space="preserve">  - Highest</v>
          </cell>
          <cell r="C230">
            <v>15</v>
          </cell>
          <cell r="G230">
            <v>174</v>
          </cell>
        </row>
        <row r="231">
          <cell r="A231" t="str">
            <v xml:space="preserve">  - Consensus</v>
          </cell>
          <cell r="C231">
            <v>-3</v>
          </cell>
          <cell r="G231">
            <v>88.715299999999999</v>
          </cell>
        </row>
        <row r="232">
          <cell r="A232" t="str">
            <v xml:space="preserve">  - Median</v>
          </cell>
          <cell r="C232">
            <v>-2.8706</v>
          </cell>
          <cell r="G232">
            <v>87.571799999999996</v>
          </cell>
        </row>
        <row r="233">
          <cell r="A233" t="str">
            <v xml:space="preserve">  - Lowest</v>
          </cell>
          <cell r="C233">
            <v>-26</v>
          </cell>
          <cell r="G233">
            <v>37</v>
          </cell>
        </row>
        <row r="234">
          <cell r="A234" t="str">
            <v>Steel Europe, EBIT adjusted</v>
          </cell>
        </row>
        <row r="235">
          <cell r="A235" t="str">
            <v xml:space="preserve">  - Number of Estimates</v>
          </cell>
          <cell r="C235">
            <v>5</v>
          </cell>
          <cell r="G235">
            <v>6</v>
          </cell>
        </row>
        <row r="236">
          <cell r="A236" t="str">
            <v xml:space="preserve">  - Highest</v>
          </cell>
          <cell r="C236">
            <v>-77.155000000000001</v>
          </cell>
          <cell r="G236">
            <v>27</v>
          </cell>
        </row>
        <row r="237">
          <cell r="A237" t="str">
            <v xml:space="preserve">  - Consensus</v>
          </cell>
          <cell r="C237">
            <v>-128</v>
          </cell>
          <cell r="G237">
            <v>-129.73699999999999</v>
          </cell>
        </row>
        <row r="238">
          <cell r="A238" t="str">
            <v xml:space="preserve">  - Median</v>
          </cell>
          <cell r="C238">
            <v>-128.25149999999999</v>
          </cell>
          <cell r="G238">
            <v>-115.7457</v>
          </cell>
        </row>
        <row r="239">
          <cell r="A239" t="str">
            <v xml:space="preserve">  - Lowest</v>
          </cell>
          <cell r="C239">
            <v>-167</v>
          </cell>
          <cell r="G239">
            <v>-203</v>
          </cell>
        </row>
        <row r="240">
          <cell r="A240" t="str">
            <v>Marine Systems, EBIT adjusted</v>
          </cell>
        </row>
        <row r="241">
          <cell r="A241" t="str">
            <v xml:space="preserve">  - Number of Estimates</v>
          </cell>
          <cell r="C241">
            <v>5</v>
          </cell>
          <cell r="G241">
            <v>6</v>
          </cell>
        </row>
        <row r="242">
          <cell r="A242" t="str">
            <v xml:space="preserve">  - Highest</v>
          </cell>
          <cell r="C242">
            <v>13</v>
          </cell>
          <cell r="G242">
            <v>50</v>
          </cell>
        </row>
        <row r="243">
          <cell r="A243" t="str">
            <v xml:space="preserve">  - Consensus</v>
          </cell>
          <cell r="C243">
            <v>10</v>
          </cell>
          <cell r="G243">
            <v>28.726299999999998</v>
          </cell>
        </row>
        <row r="244">
          <cell r="A244" t="str">
            <v xml:space="preserve">  - Median</v>
          </cell>
          <cell r="C244">
            <v>9.9780999999999995</v>
          </cell>
          <cell r="G244">
            <v>33.242100000000001</v>
          </cell>
        </row>
        <row r="245">
          <cell r="A245" t="str">
            <v xml:space="preserve">  - Lowest</v>
          </cell>
          <cell r="C245">
            <v>5.8905000000000003</v>
          </cell>
          <cell r="G245">
            <v>20</v>
          </cell>
        </row>
        <row r="246">
          <cell r="A246" t="str">
            <v>Multi Tracks, EBIT adjusted</v>
          </cell>
        </row>
        <row r="247">
          <cell r="A247" t="str">
            <v xml:space="preserve">  - Number of Estimates</v>
          </cell>
          <cell r="C247">
            <v>5</v>
          </cell>
          <cell r="G247">
            <v>6</v>
          </cell>
        </row>
        <row r="248">
          <cell r="A248" t="str">
            <v xml:space="preserve">  - Highest</v>
          </cell>
          <cell r="C248">
            <v>-73</v>
          </cell>
          <cell r="G248">
            <v>-202</v>
          </cell>
        </row>
        <row r="249">
          <cell r="A249" t="str">
            <v xml:space="preserve">  - Consensus</v>
          </cell>
          <cell r="C249">
            <v>-134.83410000000001</v>
          </cell>
          <cell r="G249">
            <v>-355.73910000000001</v>
          </cell>
        </row>
        <row r="250">
          <cell r="A250" t="str">
            <v xml:space="preserve">  - Median</v>
          </cell>
          <cell r="C250">
            <v>-133.16679999999999</v>
          </cell>
          <cell r="G250">
            <v>-342.91300000000001</v>
          </cell>
        </row>
        <row r="251">
          <cell r="A251" t="str">
            <v xml:space="preserve">  - Lowest</v>
          </cell>
          <cell r="C251">
            <v>-180</v>
          </cell>
          <cell r="G251">
            <v>-500</v>
          </cell>
        </row>
        <row r="252">
          <cell r="A252" t="str">
            <v>Corporate Headquarters, Others and Consolidation, EBIT adjusted</v>
          </cell>
        </row>
        <row r="253">
          <cell r="A253" t="str">
            <v xml:space="preserve">  - Number of Estimates</v>
          </cell>
          <cell r="C253">
            <v>5</v>
          </cell>
          <cell r="G253">
            <v>6</v>
          </cell>
        </row>
        <row r="254">
          <cell r="A254" t="str">
            <v xml:space="preserve">  - Highest</v>
          </cell>
          <cell r="C254">
            <v>-47</v>
          </cell>
          <cell r="G254">
            <v>-187</v>
          </cell>
        </row>
        <row r="255">
          <cell r="A255" t="str">
            <v xml:space="preserve">  - Consensus</v>
          </cell>
          <cell r="C255">
            <v>-54</v>
          </cell>
          <cell r="G255">
            <v>-218</v>
          </cell>
        </row>
        <row r="256">
          <cell r="A256" t="str">
            <v xml:space="preserve">  - Median</v>
          </cell>
          <cell r="C256">
            <v>-54.4</v>
          </cell>
          <cell r="G256">
            <v>-219.16669999999999</v>
          </cell>
        </row>
        <row r="257">
          <cell r="A257" t="str">
            <v xml:space="preserve">  - Lowest</v>
          </cell>
          <cell r="C257">
            <v>-63</v>
          </cell>
          <cell r="G257">
            <v>-250</v>
          </cell>
        </row>
      </sheetData>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4C4EF"/>
  </sheetPr>
  <dimension ref="A2:C111"/>
  <sheetViews>
    <sheetView showGridLines="0" tabSelected="1" zoomScale="70" zoomScaleNormal="70" zoomScaleSheetLayoutView="85" workbookViewId="0">
      <pane ySplit="4" topLeftCell="A5" activePane="bottomLeft" state="frozen"/>
      <selection pane="bottomLeft" activeCell="M40" sqref="M40"/>
    </sheetView>
  </sheetViews>
  <sheetFormatPr defaultColWidth="9.109375" defaultRowHeight="14.4" x14ac:dyDescent="0.3"/>
  <cols>
    <col min="1" max="1" width="50.5546875" style="308" customWidth="1"/>
    <col min="2" max="3" width="50.5546875" style="5" customWidth="1"/>
  </cols>
  <sheetData>
    <row r="2" spans="1:3" ht="33.9" customHeight="1" x14ac:dyDescent="0.3">
      <c r="A2" s="358" t="s">
        <v>192</v>
      </c>
      <c r="B2" s="358"/>
      <c r="C2" s="358"/>
    </row>
    <row r="4" spans="1:3" ht="33" customHeight="1" x14ac:dyDescent="0.3">
      <c r="B4" s="317" t="s">
        <v>193</v>
      </c>
      <c r="C4" s="317" t="s">
        <v>194</v>
      </c>
    </row>
    <row r="5" spans="1:3" s="1" customFormat="1" ht="33" customHeight="1" thickBot="1" x14ac:dyDescent="0.35">
      <c r="A5" s="308"/>
      <c r="B5" s="357"/>
      <c r="C5" s="357"/>
    </row>
    <row r="6" spans="1:3" s="3" customFormat="1" x14ac:dyDescent="0.3">
      <c r="A6" s="316" t="s">
        <v>189</v>
      </c>
      <c r="B6" s="322"/>
      <c r="C6" s="342"/>
    </row>
    <row r="7" spans="1:3" s="3" customFormat="1" x14ac:dyDescent="0.3">
      <c r="A7" s="310" t="s">
        <v>1</v>
      </c>
      <c r="B7" s="341">
        <f>'[1]Consensus Summary for analysts'!C13</f>
        <v>4</v>
      </c>
      <c r="C7" s="343">
        <f>'[1]Consensus Summary for analysts'!G13</f>
        <v>10</v>
      </c>
    </row>
    <row r="8" spans="1:3" s="3" customFormat="1" x14ac:dyDescent="0.3">
      <c r="A8" s="311" t="s">
        <v>2</v>
      </c>
      <c r="B8" s="335">
        <f>'[1]Consensus Summary for analysts'!C14</f>
        <v>8507</v>
      </c>
      <c r="C8" s="344">
        <f>'[1]Consensus Summary for analysts'!G14</f>
        <v>35017</v>
      </c>
    </row>
    <row r="9" spans="1:3" s="3" customFormat="1" x14ac:dyDescent="0.3">
      <c r="A9" s="312" t="s">
        <v>33</v>
      </c>
      <c r="B9" s="336">
        <f>'[1]Consensus Summary for analysts'!C15</f>
        <v>7756.9022999999997</v>
      </c>
      <c r="C9" s="345">
        <f>'[1]Consensus Summary for analysts'!G15</f>
        <v>31804.986400000002</v>
      </c>
    </row>
    <row r="10" spans="1:3" s="3" customFormat="1" x14ac:dyDescent="0.3">
      <c r="A10" s="311" t="s">
        <v>32</v>
      </c>
      <c r="B10" s="335">
        <f>'[1]Consensus Summary for analysts'!C16</f>
        <v>7868.2806</v>
      </c>
      <c r="C10" s="344">
        <f>'[1]Consensus Summary for analysts'!G16</f>
        <v>32032.924200000001</v>
      </c>
    </row>
    <row r="11" spans="1:3" s="3" customFormat="1" ht="15" thickBot="1" x14ac:dyDescent="0.35">
      <c r="A11" s="311" t="s">
        <v>4</v>
      </c>
      <c r="B11" s="340">
        <f>'[1]Consensus Summary for analysts'!C17</f>
        <v>7452.3176999999996</v>
      </c>
      <c r="C11" s="344">
        <f>'[1]Consensus Summary for analysts'!G17</f>
        <v>28730</v>
      </c>
    </row>
    <row r="12" spans="1:3" s="2" customFormat="1" x14ac:dyDescent="0.3">
      <c r="A12" s="318" t="s">
        <v>190</v>
      </c>
      <c r="B12" s="323"/>
      <c r="C12" s="346"/>
    </row>
    <row r="13" spans="1:3" x14ac:dyDescent="0.3">
      <c r="A13" s="319" t="s">
        <v>1</v>
      </c>
      <c r="B13" s="328">
        <f>'[1]Consensus Summary for analysts'!C37</f>
        <v>5</v>
      </c>
      <c r="C13" s="343">
        <f>'[1]Consensus Summary for analysts'!G37</f>
        <v>9</v>
      </c>
    </row>
    <row r="14" spans="1:3" s="3" customFormat="1" x14ac:dyDescent="0.3">
      <c r="A14" s="320" t="s">
        <v>2</v>
      </c>
      <c r="B14" s="329">
        <f>'[1]Consensus Summary for analysts'!C38</f>
        <v>-229</v>
      </c>
      <c r="C14" s="344">
        <f>'[1]Consensus Summary for analysts'!G38</f>
        <v>15</v>
      </c>
    </row>
    <row r="15" spans="1:3" s="4" customFormat="1" x14ac:dyDescent="0.3">
      <c r="A15" s="321" t="s">
        <v>33</v>
      </c>
      <c r="B15" s="330">
        <f>'[1]Consensus Summary for analysts'!C39</f>
        <v>-275.38040000000001</v>
      </c>
      <c r="C15" s="345">
        <f>'[1]Consensus Summary for analysts'!G39</f>
        <v>-351</v>
      </c>
    </row>
    <row r="16" spans="1:3" s="3" customFormat="1" x14ac:dyDescent="0.3">
      <c r="A16" s="320" t="s">
        <v>32</v>
      </c>
      <c r="B16" s="331">
        <f>'[1]Consensus Summary for analysts'!C40</f>
        <v>-282.99970000000002</v>
      </c>
      <c r="C16" s="347">
        <f>'[1]Consensus Summary for analysts'!G40</f>
        <v>-314.9787</v>
      </c>
    </row>
    <row r="17" spans="1:3" s="3" customFormat="1" ht="15" thickBot="1" x14ac:dyDescent="0.35">
      <c r="A17" s="320" t="s">
        <v>4</v>
      </c>
      <c r="B17" s="332">
        <f>'[1]Consensus Summary for analysts'!C41</f>
        <v>-355</v>
      </c>
      <c r="C17" s="348">
        <f>'[1]Consensus Summary for analysts'!G41</f>
        <v>-413.60509999999999</v>
      </c>
    </row>
    <row r="18" spans="1:3" s="2" customFormat="1" x14ac:dyDescent="0.3">
      <c r="A18" s="309" t="s">
        <v>191</v>
      </c>
      <c r="B18" s="322"/>
      <c r="C18" s="342"/>
    </row>
    <row r="19" spans="1:3" x14ac:dyDescent="0.3">
      <c r="A19" s="310" t="s">
        <v>1</v>
      </c>
      <c r="B19" s="328">
        <f>'[1]Consensus Summary for analysts'!C121</f>
        <v>1</v>
      </c>
      <c r="C19" s="343">
        <f>'[1]Consensus Summary for analysts'!G121</f>
        <v>9</v>
      </c>
    </row>
    <row r="20" spans="1:3" s="3" customFormat="1" x14ac:dyDescent="0.3">
      <c r="A20" s="311" t="s">
        <v>2</v>
      </c>
      <c r="B20" s="329">
        <f>'[1]Consensus Summary for analysts'!C122</f>
        <v>-933</v>
      </c>
      <c r="C20" s="344">
        <f>'[1]Consensus Summary for analysts'!G122</f>
        <v>-345</v>
      </c>
    </row>
    <row r="21" spans="1:3" s="4" customFormat="1" x14ac:dyDescent="0.3">
      <c r="A21" s="312" t="s">
        <v>33</v>
      </c>
      <c r="B21" s="330">
        <f>'[1]Consensus Summary for analysts'!C123</f>
        <v>-933</v>
      </c>
      <c r="C21" s="345">
        <f>'[1]Consensus Summary for analysts'!G123</f>
        <v>-1282</v>
      </c>
    </row>
    <row r="22" spans="1:3" s="3" customFormat="1" x14ac:dyDescent="0.3">
      <c r="A22" s="311" t="s">
        <v>32</v>
      </c>
      <c r="B22" s="329">
        <f>'[1]Consensus Summary for analysts'!C124</f>
        <v>-933</v>
      </c>
      <c r="C22" s="344">
        <f>'[1]Consensus Summary for analysts'!G124</f>
        <v>-1301.5773999999999</v>
      </c>
    </row>
    <row r="23" spans="1:3" s="3" customFormat="1" ht="15" thickBot="1" x14ac:dyDescent="0.35">
      <c r="A23" s="314" t="s">
        <v>4</v>
      </c>
      <c r="B23" s="333">
        <f>'[1]Consensus Summary for analysts'!C125</f>
        <v>-933</v>
      </c>
      <c r="C23" s="349">
        <f>'[1]Consensus Summary for analysts'!G125</f>
        <v>-1965.9</v>
      </c>
    </row>
    <row r="24" spans="1:3" s="2" customFormat="1" x14ac:dyDescent="0.3">
      <c r="A24" s="316" t="str">
        <f>'[1]Consensus Summary for analysts'!A132</f>
        <v>Materials Services, Sales</v>
      </c>
      <c r="B24" s="322"/>
      <c r="C24" s="342"/>
    </row>
    <row r="25" spans="1:3" x14ac:dyDescent="0.3">
      <c r="A25" s="310" t="str">
        <f>'[1]Consensus Summary for analysts'!A133</f>
        <v xml:space="preserve">  - Number of Estimates</v>
      </c>
      <c r="B25" s="334">
        <f>'[1]Consensus Summary for analysts'!C133</f>
        <v>3</v>
      </c>
      <c r="C25" s="343">
        <f>'[1]Consensus Summary for analysts'!G133</f>
        <v>4</v>
      </c>
    </row>
    <row r="26" spans="1:3" s="3" customFormat="1" x14ac:dyDescent="0.3">
      <c r="A26" s="311" t="str">
        <f>'[1]Consensus Summary for analysts'!A134</f>
        <v xml:space="preserve">  - Highest</v>
      </c>
      <c r="B26" s="335">
        <f>'[1]Consensus Summary for analysts'!C134</f>
        <v>2948</v>
      </c>
      <c r="C26" s="344">
        <f>'[1]Consensus Summary for analysts'!G134</f>
        <v>12453</v>
      </c>
    </row>
    <row r="27" spans="1:3" s="4" customFormat="1" x14ac:dyDescent="0.3">
      <c r="A27" s="312" t="str">
        <f>'[1]Consensus Summary for analysts'!A135</f>
        <v xml:space="preserve">  - Consensus</v>
      </c>
      <c r="B27" s="336">
        <f>'[1]Consensus Summary for analysts'!C135</f>
        <v>2528.1799999999998</v>
      </c>
      <c r="C27" s="345">
        <f>'[1]Consensus Summary for analysts'!G135</f>
        <v>10381.850899999999</v>
      </c>
    </row>
    <row r="28" spans="1:3" s="3" customFormat="1" x14ac:dyDescent="0.3">
      <c r="A28" s="311" t="str">
        <f>'[1]Consensus Summary for analysts'!A136</f>
        <v xml:space="preserve">  - Median</v>
      </c>
      <c r="B28" s="335">
        <f>'[1]Consensus Summary for analysts'!C136</f>
        <v>2650.9922999999999</v>
      </c>
      <c r="C28" s="344">
        <f>'[1]Consensus Summary for analysts'!G136</f>
        <v>10844.675499999999</v>
      </c>
    </row>
    <row r="29" spans="1:3" s="3" customFormat="1" x14ac:dyDescent="0.3">
      <c r="A29" s="311" t="str">
        <f>'[1]Consensus Summary for analysts'!A137</f>
        <v xml:space="preserve">  - Lowest</v>
      </c>
      <c r="B29" s="337">
        <f>'[1]Consensus Summary for analysts'!C137</f>
        <v>2476.7968000000001</v>
      </c>
      <c r="C29" s="350">
        <f>'[1]Consensus Summary for analysts'!G137</f>
        <v>10162</v>
      </c>
    </row>
    <row r="30" spans="1:3" s="3" customFormat="1" x14ac:dyDescent="0.3">
      <c r="A30" s="313" t="str">
        <f>'[1]Consensus Summary for analysts'!A138</f>
        <v>Industrial Components, Sales</v>
      </c>
      <c r="B30" s="324"/>
      <c r="C30" s="351"/>
    </row>
    <row r="31" spans="1:3" s="3" customFormat="1" x14ac:dyDescent="0.3">
      <c r="A31" s="310" t="str">
        <f>'[1]Consensus Summary for analysts'!A139</f>
        <v xml:space="preserve">  - Number of Estimates</v>
      </c>
      <c r="B31" s="334">
        <f>'[1]Consensus Summary for analysts'!C139</f>
        <v>3</v>
      </c>
      <c r="C31" s="343">
        <f>'[1]Consensus Summary for analysts'!G139</f>
        <v>4</v>
      </c>
    </row>
    <row r="32" spans="1:3" s="3" customFormat="1" x14ac:dyDescent="0.3">
      <c r="A32" s="311" t="str">
        <f>'[1]Consensus Summary for analysts'!A140</f>
        <v xml:space="preserve">  - Highest</v>
      </c>
      <c r="B32" s="335">
        <f>'[1]Consensus Summary for analysts'!C140</f>
        <v>557</v>
      </c>
      <c r="C32" s="344">
        <f>'[1]Consensus Summary for analysts'!G140</f>
        <v>2321</v>
      </c>
    </row>
    <row r="33" spans="1:3" s="3" customFormat="1" x14ac:dyDescent="0.3">
      <c r="A33" s="312" t="str">
        <f>'[1]Consensus Summary for analysts'!A141</f>
        <v xml:space="preserve">  - Consensus</v>
      </c>
      <c r="B33" s="336">
        <f>'[1]Consensus Summary for analysts'!C141</f>
        <v>530</v>
      </c>
      <c r="C33" s="345">
        <f>'[1]Consensus Summary for analysts'!G141</f>
        <v>2190.4749999999999</v>
      </c>
    </row>
    <row r="34" spans="1:3" s="3" customFormat="1" x14ac:dyDescent="0.3">
      <c r="A34" s="311" t="str">
        <f>'[1]Consensus Summary for analysts'!A142</f>
        <v xml:space="preserve">  - Median</v>
      </c>
      <c r="B34" s="335">
        <f>'[1]Consensus Summary for analysts'!C142</f>
        <v>530.16669999999999</v>
      </c>
      <c r="C34" s="344">
        <f>'[1]Consensus Summary for analysts'!G142</f>
        <v>2217.9992999999999</v>
      </c>
    </row>
    <row r="35" spans="1:3" s="3" customFormat="1" x14ac:dyDescent="0.3">
      <c r="A35" s="311" t="str">
        <f>'[1]Consensus Summary for analysts'!A143</f>
        <v xml:space="preserve">  - Lowest</v>
      </c>
      <c r="B35" s="338">
        <f>'[1]Consensus Summary for analysts'!C143</f>
        <v>503.5</v>
      </c>
      <c r="C35" s="352">
        <f>'[1]Consensus Summary for analysts'!G143</f>
        <v>2170.0472</v>
      </c>
    </row>
    <row r="36" spans="1:3" s="2" customFormat="1" x14ac:dyDescent="0.3">
      <c r="A36" s="313" t="str">
        <f>'[1]Consensus Summary for analysts'!A144</f>
        <v>Automotive Technology, Sales</v>
      </c>
      <c r="B36" s="324"/>
      <c r="C36" s="351"/>
    </row>
    <row r="37" spans="1:3" x14ac:dyDescent="0.3">
      <c r="A37" s="310" t="str">
        <f>'[1]Consensus Summary for analysts'!A145</f>
        <v xml:space="preserve">  - Number of Estimates</v>
      </c>
      <c r="B37" s="334">
        <f>'[1]Consensus Summary for analysts'!C145</f>
        <v>3</v>
      </c>
      <c r="C37" s="343">
        <f>'[1]Consensus Summary for analysts'!G145</f>
        <v>4</v>
      </c>
    </row>
    <row r="38" spans="1:3" s="3" customFormat="1" x14ac:dyDescent="0.3">
      <c r="A38" s="311" t="str">
        <f>'[1]Consensus Summary for analysts'!A146</f>
        <v xml:space="preserve">  - Highest</v>
      </c>
      <c r="B38" s="335">
        <f>'[1]Consensus Summary for analysts'!C146</f>
        <v>1287</v>
      </c>
      <c r="C38" s="344">
        <f>'[1]Consensus Summary for analysts'!G146</f>
        <v>5053</v>
      </c>
    </row>
    <row r="39" spans="1:3" s="4" customFormat="1" x14ac:dyDescent="0.3">
      <c r="A39" s="312" t="str">
        <f>'[1]Consensus Summary for analysts'!A147</f>
        <v xml:space="preserve">  - Consensus</v>
      </c>
      <c r="B39" s="336">
        <f>'[1]Consensus Summary for analysts'!C147</f>
        <v>1164.7</v>
      </c>
      <c r="C39" s="345">
        <f>'[1]Consensus Summary for analysts'!G147</f>
        <v>4559.9413000000004</v>
      </c>
    </row>
    <row r="40" spans="1:3" s="3" customFormat="1" x14ac:dyDescent="0.3">
      <c r="A40" s="311" t="str">
        <f>'[1]Consensus Summary for analysts'!A148</f>
        <v xml:space="preserve">  - Median</v>
      </c>
      <c r="B40" s="335">
        <f>'[1]Consensus Summary for analysts'!C148</f>
        <v>1187.2333000000001</v>
      </c>
      <c r="C40" s="344">
        <f>'[1]Consensus Summary for analysts'!G148</f>
        <v>4666.4706999999999</v>
      </c>
    </row>
    <row r="41" spans="1:3" s="3" customFormat="1" x14ac:dyDescent="0.3">
      <c r="A41" s="311" t="str">
        <f>'[1]Consensus Summary for analysts'!A149</f>
        <v xml:space="preserve">  - Lowest</v>
      </c>
      <c r="B41" s="335">
        <f>'[1]Consensus Summary for analysts'!C149</f>
        <v>1110</v>
      </c>
      <c r="C41" s="344">
        <f>'[1]Consensus Summary for analysts'!G149</f>
        <v>4493</v>
      </c>
    </row>
    <row r="42" spans="1:3" s="3" customFormat="1" x14ac:dyDescent="0.3">
      <c r="A42" s="313" t="str">
        <f>'[1]Consensus Summary for analysts'!A150</f>
        <v>Steel Europe, Sales</v>
      </c>
      <c r="B42" s="324"/>
      <c r="C42" s="351"/>
    </row>
    <row r="43" spans="1:3" s="3" customFormat="1" x14ac:dyDescent="0.3">
      <c r="A43" s="310" t="str">
        <f>'[1]Consensus Summary for analysts'!A151</f>
        <v xml:space="preserve">  - Number of Estimates</v>
      </c>
      <c r="B43" s="334">
        <f>'[1]Consensus Summary for analysts'!C151</f>
        <v>3</v>
      </c>
      <c r="C43" s="343">
        <f>'[1]Consensus Summary for analysts'!G151</f>
        <v>4</v>
      </c>
    </row>
    <row r="44" spans="1:3" s="3" customFormat="1" x14ac:dyDescent="0.3">
      <c r="A44" s="311" t="str">
        <f>'[1]Consensus Summary for analysts'!A152</f>
        <v xml:space="preserve">  - Highest</v>
      </c>
      <c r="B44" s="335">
        <f>'[1]Consensus Summary for analysts'!C152</f>
        <v>2073</v>
      </c>
      <c r="C44" s="344">
        <f>'[1]Consensus Summary for analysts'!G152</f>
        <v>9109</v>
      </c>
    </row>
    <row r="45" spans="1:3" s="3" customFormat="1" x14ac:dyDescent="0.3">
      <c r="A45" s="312" t="str">
        <f>'[1]Consensus Summary for analysts'!A153</f>
        <v xml:space="preserve">  - Consensus</v>
      </c>
      <c r="B45" s="336">
        <f>'[1]Consensus Summary for analysts'!C153</f>
        <v>1941.9076</v>
      </c>
      <c r="C45" s="345">
        <f>'[1]Consensus Summary for analysts'!G153</f>
        <v>8136.6206000000002</v>
      </c>
    </row>
    <row r="46" spans="1:3" s="3" customFormat="1" x14ac:dyDescent="0.3">
      <c r="A46" s="311" t="str">
        <f>'[1]Consensus Summary for analysts'!A154</f>
        <v xml:space="preserve">  - Median</v>
      </c>
      <c r="B46" s="335">
        <f>'[1]Consensus Summary for analysts'!C154</f>
        <v>1948.2651000000001</v>
      </c>
      <c r="C46" s="344">
        <f>'[1]Consensus Summary for analysts'!G154</f>
        <v>8258.5774999999994</v>
      </c>
    </row>
    <row r="47" spans="1:3" s="3" customFormat="1" x14ac:dyDescent="0.3">
      <c r="A47" s="311" t="str">
        <f>'[1]Consensus Summary for analysts'!A155</f>
        <v xml:space="preserve">  - Lowest</v>
      </c>
      <c r="B47" s="335">
        <f>'[1]Consensus Summary for analysts'!C155</f>
        <v>1829.8877</v>
      </c>
      <c r="C47" s="344">
        <f>'[1]Consensus Summary for analysts'!G155</f>
        <v>7652.0686999999998</v>
      </c>
    </row>
    <row r="48" spans="1:3" s="2" customFormat="1" x14ac:dyDescent="0.3">
      <c r="A48" s="313" t="str">
        <f>'[1]Consensus Summary for analysts'!A156</f>
        <v>Marine Systems, Sales</v>
      </c>
      <c r="B48" s="324"/>
      <c r="C48" s="351"/>
    </row>
    <row r="49" spans="1:3" x14ac:dyDescent="0.3">
      <c r="A49" s="310" t="str">
        <f>'[1]Consensus Summary for analysts'!A157</f>
        <v xml:space="preserve">  - Number of Estimates</v>
      </c>
      <c r="B49" s="334">
        <f>'[1]Consensus Summary for analysts'!C157</f>
        <v>3</v>
      </c>
      <c r="C49" s="343">
        <f>'[1]Consensus Summary for analysts'!G157</f>
        <v>4</v>
      </c>
    </row>
    <row r="50" spans="1:3" s="3" customFormat="1" x14ac:dyDescent="0.3">
      <c r="A50" s="311" t="str">
        <f>'[1]Consensus Summary for analysts'!A158</f>
        <v xml:space="preserve">  - Highest</v>
      </c>
      <c r="B50" s="335">
        <f>'[1]Consensus Summary for analysts'!C158</f>
        <v>589.04999999999995</v>
      </c>
      <c r="C50" s="344">
        <f>'[1]Consensus Summary for analysts'!G158</f>
        <v>2356.1999999999998</v>
      </c>
    </row>
    <row r="51" spans="1:3" s="4" customFormat="1" x14ac:dyDescent="0.3">
      <c r="A51" s="312" t="str">
        <f>'[1]Consensus Summary for analysts'!A159</f>
        <v xml:space="preserve">  - Consensus</v>
      </c>
      <c r="B51" s="336">
        <f>'[1]Consensus Summary for analysts'!C159</f>
        <v>572</v>
      </c>
      <c r="C51" s="345">
        <f>'[1]Consensus Summary for analysts'!G159</f>
        <v>1907.5</v>
      </c>
    </row>
    <row r="52" spans="1:3" s="3" customFormat="1" x14ac:dyDescent="0.3">
      <c r="A52" s="311" t="str">
        <f>'[1]Consensus Summary for analysts'!A160</f>
        <v xml:space="preserve">  - Median</v>
      </c>
      <c r="B52" s="335">
        <f>'[1]Consensus Summary for analysts'!C160</f>
        <v>533.68330000000003</v>
      </c>
      <c r="C52" s="344">
        <f>'[1]Consensus Summary for analysts'!G160</f>
        <v>1997.8</v>
      </c>
    </row>
    <row r="53" spans="1:3" s="3" customFormat="1" x14ac:dyDescent="0.3">
      <c r="A53" s="311" t="str">
        <f>'[1]Consensus Summary for analysts'!A161</f>
        <v xml:space="preserve">  - Lowest</v>
      </c>
      <c r="B53" s="335">
        <f>'[1]Consensus Summary for analysts'!C161</f>
        <v>440</v>
      </c>
      <c r="C53" s="344">
        <f>'[1]Consensus Summary for analysts'!G161</f>
        <v>1820</v>
      </c>
    </row>
    <row r="54" spans="1:3" s="2" customFormat="1" x14ac:dyDescent="0.3">
      <c r="A54" s="313" t="str">
        <f>'[1]Consensus Summary for analysts'!A162</f>
        <v>Multi Tracks, Sales</v>
      </c>
      <c r="B54" s="324"/>
      <c r="C54" s="351"/>
    </row>
    <row r="55" spans="1:3" x14ac:dyDescent="0.3">
      <c r="A55" s="310" t="str">
        <f>'[1]Consensus Summary for analysts'!A163</f>
        <v xml:space="preserve">  - Number of Estimates</v>
      </c>
      <c r="B55" s="334">
        <f>'[1]Consensus Summary for analysts'!C163</f>
        <v>3</v>
      </c>
      <c r="C55" s="343">
        <f>'[1]Consensus Summary for analysts'!G163</f>
        <v>4</v>
      </c>
    </row>
    <row r="56" spans="1:3" s="3" customFormat="1" x14ac:dyDescent="0.3">
      <c r="A56" s="311" t="str">
        <f>'[1]Consensus Summary for analysts'!A164</f>
        <v xml:space="preserve">  - Highest</v>
      </c>
      <c r="B56" s="335">
        <f>'[1]Consensus Summary for analysts'!C164</f>
        <v>1424.85</v>
      </c>
      <c r="C56" s="344">
        <f>'[1]Consensus Summary for analysts'!G164</f>
        <v>5699.4</v>
      </c>
    </row>
    <row r="57" spans="1:3" s="4" customFormat="1" x14ac:dyDescent="0.3">
      <c r="A57" s="312" t="str">
        <f>'[1]Consensus Summary for analysts'!A165</f>
        <v xml:space="preserve">  - Consensus</v>
      </c>
      <c r="B57" s="336">
        <f>'[1]Consensus Summary for analysts'!C165</f>
        <v>1389</v>
      </c>
      <c r="C57" s="345">
        <f>'[1]Consensus Summary for analysts'!G165</f>
        <v>5555</v>
      </c>
    </row>
    <row r="58" spans="1:3" s="3" customFormat="1" x14ac:dyDescent="0.3">
      <c r="A58" s="311" t="str">
        <f>'[1]Consensus Summary for analysts'!A166</f>
        <v xml:space="preserve">  - Median</v>
      </c>
      <c r="B58" s="335">
        <f>'[1]Consensus Summary for analysts'!C166</f>
        <v>1386.2833000000001</v>
      </c>
      <c r="C58" s="344">
        <f>'[1]Consensus Summary for analysts'!G166</f>
        <v>5548.85</v>
      </c>
    </row>
    <row r="59" spans="1:3" s="3" customFormat="1" x14ac:dyDescent="0.3">
      <c r="A59" s="311" t="str">
        <f>'[1]Consensus Summary for analysts'!A167</f>
        <v xml:space="preserve">  - Lowest</v>
      </c>
      <c r="B59" s="335">
        <f>'[1]Consensus Summary for analysts'!C167</f>
        <v>1345</v>
      </c>
      <c r="C59" s="344">
        <f>'[1]Consensus Summary for analysts'!G167</f>
        <v>5386</v>
      </c>
    </row>
    <row r="60" spans="1:3" s="2" customFormat="1" x14ac:dyDescent="0.3">
      <c r="A60" s="313" t="str">
        <f>'[1]Consensus Summary for analysts'!A168</f>
        <v>Corporate Headquarters, Others and Consolidation, Sales</v>
      </c>
      <c r="B60" s="324"/>
      <c r="C60" s="351"/>
    </row>
    <row r="61" spans="1:3" x14ac:dyDescent="0.3">
      <c r="A61" s="310" t="str">
        <f>'[1]Consensus Summary for analysts'!A169</f>
        <v xml:space="preserve">  - Number of Estimates</v>
      </c>
      <c r="B61" s="334">
        <f>'[1]Consensus Summary for analysts'!C169</f>
        <v>3</v>
      </c>
      <c r="C61" s="343">
        <f>'[1]Consensus Summary for analysts'!G169</f>
        <v>4</v>
      </c>
    </row>
    <row r="62" spans="1:3" s="3" customFormat="1" x14ac:dyDescent="0.3">
      <c r="A62" s="311" t="str">
        <f>'[1]Consensus Summary for analysts'!A170</f>
        <v xml:space="preserve">  - Highest</v>
      </c>
      <c r="B62" s="335">
        <f>'[1]Consensus Summary for analysts'!C170</f>
        <v>-319</v>
      </c>
      <c r="C62" s="344">
        <f>'[1]Consensus Summary for analysts'!G170</f>
        <v>-1125</v>
      </c>
    </row>
    <row r="63" spans="1:3" s="4" customFormat="1" x14ac:dyDescent="0.3">
      <c r="A63" s="312" t="str">
        <f>'[1]Consensus Summary for analysts'!A171</f>
        <v xml:space="preserve">  - Consensus</v>
      </c>
      <c r="B63" s="336">
        <f>'[1]Consensus Summary for analysts'!C171</f>
        <v>-330.75</v>
      </c>
      <c r="C63" s="345">
        <f>'[1]Consensus Summary for analysts'!G171</f>
        <v>-1283.0250000000001</v>
      </c>
    </row>
    <row r="64" spans="1:3" s="3" customFormat="1" x14ac:dyDescent="0.3">
      <c r="A64" s="311" t="str">
        <f>'[1]Consensus Summary for analysts'!A172</f>
        <v xml:space="preserve">  - Median</v>
      </c>
      <c r="B64" s="335">
        <f>'[1]Consensus Summary for analysts'!C172</f>
        <v>-332.91669999999999</v>
      </c>
      <c r="C64" s="344">
        <f>'[1]Consensus Summary for analysts'!G172</f>
        <v>-1271.7625</v>
      </c>
    </row>
    <row r="65" spans="1:3" s="3" customFormat="1" ht="15" thickBot="1" x14ac:dyDescent="0.35">
      <c r="A65" s="314" t="str">
        <f>'[1]Consensus Summary for analysts'!A173</f>
        <v xml:space="preserve">  - Lowest</v>
      </c>
      <c r="B65" s="339">
        <f>'[1]Consensus Summary for analysts'!C173</f>
        <v>-349</v>
      </c>
      <c r="C65" s="347">
        <f>'[1]Consensus Summary for analysts'!G173</f>
        <v>-1396</v>
      </c>
    </row>
    <row r="66" spans="1:3" s="2" customFormat="1" x14ac:dyDescent="0.3">
      <c r="A66" s="309" t="str">
        <f>'[1]Consensus Summary for analysts'!A216</f>
        <v>Materials Services, EBIT adjusted</v>
      </c>
      <c r="B66" s="322"/>
      <c r="C66" s="342"/>
    </row>
    <row r="67" spans="1:3" x14ac:dyDescent="0.3">
      <c r="A67" s="310" t="str">
        <f>'[1]Consensus Summary for analysts'!A217</f>
        <v xml:space="preserve">  - Number of Estimates</v>
      </c>
      <c r="B67" s="334">
        <f>'[1]Consensus Summary for analysts'!C217</f>
        <v>5</v>
      </c>
      <c r="C67" s="343">
        <f>'[1]Consensus Summary for analysts'!G217</f>
        <v>6</v>
      </c>
    </row>
    <row r="68" spans="1:3" s="3" customFormat="1" x14ac:dyDescent="0.3">
      <c r="A68" s="311" t="str">
        <f>'[1]Consensus Summary for analysts'!A218</f>
        <v xml:space="preserve">  - Highest</v>
      </c>
      <c r="B68" s="335">
        <f>'[1]Consensus Summary for analysts'!C218</f>
        <v>19.535900000000002</v>
      </c>
      <c r="C68" s="344">
        <f>'[1]Consensus Summary for analysts'!G218</f>
        <v>127</v>
      </c>
    </row>
    <row r="69" spans="1:3" s="4" customFormat="1" x14ac:dyDescent="0.3">
      <c r="A69" s="312" t="str">
        <f>'[1]Consensus Summary for analysts'!A219</f>
        <v xml:space="preserve">  - Consensus</v>
      </c>
      <c r="B69" s="336">
        <f>'[1]Consensus Summary for analysts'!C219</f>
        <v>-6</v>
      </c>
      <c r="C69" s="345">
        <f>'[1]Consensus Summary for analysts'!G219</f>
        <v>67.5</v>
      </c>
    </row>
    <row r="70" spans="1:3" s="3" customFormat="1" x14ac:dyDescent="0.3">
      <c r="A70" s="311" t="str">
        <f>'[1]Consensus Summary for analysts'!A220</f>
        <v xml:space="preserve">  - Median</v>
      </c>
      <c r="B70" s="335">
        <f>'[1]Consensus Summary for analysts'!C220</f>
        <v>-3.7378999999999998</v>
      </c>
      <c r="C70" s="344">
        <f>'[1]Consensus Summary for analysts'!G220</f>
        <v>74.626999999999995</v>
      </c>
    </row>
    <row r="71" spans="1:3" s="3" customFormat="1" x14ac:dyDescent="0.3">
      <c r="A71" s="311" t="str">
        <f>'[1]Consensus Summary for analysts'!A221</f>
        <v xml:space="preserve">  - Lowest</v>
      </c>
      <c r="B71" s="335">
        <f>'[1]Consensus Summary for analysts'!C221</f>
        <v>-20.2254</v>
      </c>
      <c r="C71" s="344">
        <f>'[1]Consensus Summary for analysts'!G221</f>
        <v>24</v>
      </c>
    </row>
    <row r="72" spans="1:3" s="3" customFormat="1" x14ac:dyDescent="0.3">
      <c r="A72" s="313" t="str">
        <f>'[1]Consensus Summary for analysts'!A222</f>
        <v>Industrial Components, EBIT adjusted</v>
      </c>
      <c r="B72" s="325"/>
      <c r="C72" s="353"/>
    </row>
    <row r="73" spans="1:3" s="3" customFormat="1" x14ac:dyDescent="0.3">
      <c r="A73" s="310" t="str">
        <f>'[1]Consensus Summary for analysts'!A223</f>
        <v xml:space="preserve">  - Number of Estimates</v>
      </c>
      <c r="B73" s="334">
        <f>'[1]Consensus Summary for analysts'!C223</f>
        <v>5</v>
      </c>
      <c r="C73" s="343">
        <f>'[1]Consensus Summary for analysts'!G223</f>
        <v>6</v>
      </c>
    </row>
    <row r="74" spans="1:3" s="3" customFormat="1" x14ac:dyDescent="0.3">
      <c r="A74" s="311" t="str">
        <f>'[1]Consensus Summary for analysts'!A224</f>
        <v xml:space="preserve">  - Highest</v>
      </c>
      <c r="B74" s="335">
        <f>'[1]Consensus Summary for analysts'!C224</f>
        <v>35.244999999999997</v>
      </c>
      <c r="C74" s="344">
        <f>'[1]Consensus Summary for analysts'!G224</f>
        <v>191</v>
      </c>
    </row>
    <row r="75" spans="1:3" s="3" customFormat="1" x14ac:dyDescent="0.3">
      <c r="A75" s="312" t="str">
        <f>'[1]Consensus Summary for analysts'!A225</f>
        <v xml:space="preserve">  - Consensus</v>
      </c>
      <c r="B75" s="336">
        <f>'[1]Consensus Summary for analysts'!C225</f>
        <v>28</v>
      </c>
      <c r="C75" s="345">
        <f>'[1]Consensus Summary for analysts'!G225</f>
        <v>181</v>
      </c>
    </row>
    <row r="76" spans="1:3" s="3" customFormat="1" x14ac:dyDescent="0.3">
      <c r="A76" s="311" t="str">
        <f>'[1]Consensus Summary for analysts'!A226</f>
        <v xml:space="preserve">  - Median</v>
      </c>
      <c r="B76" s="335">
        <f>'[1]Consensus Summary for analysts'!C226</f>
        <v>29.248999999999999</v>
      </c>
      <c r="C76" s="344">
        <f>'[1]Consensus Summary for analysts'!G226</f>
        <v>177.33320000000001</v>
      </c>
    </row>
    <row r="77" spans="1:3" s="3" customFormat="1" x14ac:dyDescent="0.3">
      <c r="A77" s="311" t="str">
        <f>'[1]Consensus Summary for analysts'!A227</f>
        <v xml:space="preserve">  - Lowest</v>
      </c>
      <c r="B77" s="335">
        <f>'[1]Consensus Summary for analysts'!C227</f>
        <v>24</v>
      </c>
      <c r="C77" s="344">
        <f>'[1]Consensus Summary for analysts'!G227</f>
        <v>162.9992</v>
      </c>
    </row>
    <row r="78" spans="1:3" s="2" customFormat="1" x14ac:dyDescent="0.3">
      <c r="A78" s="313" t="str">
        <f>'[1]Consensus Summary for analysts'!A228</f>
        <v>Automotive Technology, EBIT adjusted</v>
      </c>
      <c r="B78" s="325"/>
      <c r="C78" s="353"/>
    </row>
    <row r="79" spans="1:3" x14ac:dyDescent="0.3">
      <c r="A79" s="310" t="str">
        <f>'[1]Consensus Summary for analysts'!A229</f>
        <v xml:space="preserve">  - Number of Estimates</v>
      </c>
      <c r="B79" s="334">
        <f>'[1]Consensus Summary for analysts'!C229</f>
        <v>5</v>
      </c>
      <c r="C79" s="343">
        <f>'[1]Consensus Summary for analysts'!G229</f>
        <v>6</v>
      </c>
    </row>
    <row r="80" spans="1:3" s="3" customFormat="1" x14ac:dyDescent="0.3">
      <c r="A80" s="311" t="str">
        <f>'[1]Consensus Summary for analysts'!A230</f>
        <v xml:space="preserve">  - Highest</v>
      </c>
      <c r="B80" s="335">
        <f>'[1]Consensus Summary for analysts'!C230</f>
        <v>15</v>
      </c>
      <c r="C80" s="344">
        <f>'[1]Consensus Summary for analysts'!G230</f>
        <v>174</v>
      </c>
    </row>
    <row r="81" spans="1:3" s="4" customFormat="1" x14ac:dyDescent="0.3">
      <c r="A81" s="312" t="str">
        <f>'[1]Consensus Summary for analysts'!A231</f>
        <v xml:space="preserve">  - Consensus</v>
      </c>
      <c r="B81" s="336">
        <f>'[1]Consensus Summary for analysts'!C231</f>
        <v>-3</v>
      </c>
      <c r="C81" s="345">
        <f>'[1]Consensus Summary for analysts'!G231</f>
        <v>88.715299999999999</v>
      </c>
    </row>
    <row r="82" spans="1:3" s="3" customFormat="1" x14ac:dyDescent="0.3">
      <c r="A82" s="311" t="str">
        <f>'[1]Consensus Summary for analysts'!A232</f>
        <v xml:space="preserve">  - Median</v>
      </c>
      <c r="B82" s="335">
        <f>'[1]Consensus Summary for analysts'!C232</f>
        <v>-2.8706</v>
      </c>
      <c r="C82" s="344">
        <f>'[1]Consensus Summary for analysts'!G232</f>
        <v>87.571799999999996</v>
      </c>
    </row>
    <row r="83" spans="1:3" s="3" customFormat="1" x14ac:dyDescent="0.3">
      <c r="A83" s="311" t="str">
        <f>'[1]Consensus Summary for analysts'!A233</f>
        <v xml:space="preserve">  - Lowest</v>
      </c>
      <c r="B83" s="335">
        <f>'[1]Consensus Summary for analysts'!C233</f>
        <v>-26</v>
      </c>
      <c r="C83" s="344">
        <f>'[1]Consensus Summary for analysts'!G233</f>
        <v>37</v>
      </c>
    </row>
    <row r="84" spans="1:3" s="3" customFormat="1" x14ac:dyDescent="0.3">
      <c r="A84" s="313" t="str">
        <f>'[1]Consensus Summary for analysts'!A234</f>
        <v>Steel Europe, EBIT adjusted</v>
      </c>
      <c r="B84" s="325"/>
      <c r="C84" s="353"/>
    </row>
    <row r="85" spans="1:3" s="3" customFormat="1" x14ac:dyDescent="0.3">
      <c r="A85" s="310" t="str">
        <f>'[1]Consensus Summary for analysts'!A235</f>
        <v xml:space="preserve">  - Number of Estimates</v>
      </c>
      <c r="B85" s="334">
        <f>'[1]Consensus Summary for analysts'!C235</f>
        <v>5</v>
      </c>
      <c r="C85" s="343">
        <f>'[1]Consensus Summary for analysts'!G235</f>
        <v>6</v>
      </c>
    </row>
    <row r="86" spans="1:3" s="3" customFormat="1" x14ac:dyDescent="0.3">
      <c r="A86" s="311" t="str">
        <f>'[1]Consensus Summary for analysts'!A236</f>
        <v xml:space="preserve">  - Highest</v>
      </c>
      <c r="B86" s="335">
        <f>'[1]Consensus Summary for analysts'!C236</f>
        <v>-77.155000000000001</v>
      </c>
      <c r="C86" s="344">
        <f>'[1]Consensus Summary for analysts'!G236</f>
        <v>27</v>
      </c>
    </row>
    <row r="87" spans="1:3" s="3" customFormat="1" x14ac:dyDescent="0.3">
      <c r="A87" s="312" t="str">
        <f>'[1]Consensus Summary for analysts'!A237</f>
        <v xml:space="preserve">  - Consensus</v>
      </c>
      <c r="B87" s="336">
        <f>'[1]Consensus Summary for analysts'!C237</f>
        <v>-128</v>
      </c>
      <c r="C87" s="345">
        <f>'[1]Consensus Summary for analysts'!G237</f>
        <v>-129.73699999999999</v>
      </c>
    </row>
    <row r="88" spans="1:3" s="3" customFormat="1" x14ac:dyDescent="0.3">
      <c r="A88" s="311" t="str">
        <f>'[1]Consensus Summary for analysts'!A238</f>
        <v xml:space="preserve">  - Median</v>
      </c>
      <c r="B88" s="335">
        <f>'[1]Consensus Summary for analysts'!C238</f>
        <v>-128.25149999999999</v>
      </c>
      <c r="C88" s="344">
        <f>'[1]Consensus Summary for analysts'!G238</f>
        <v>-115.7457</v>
      </c>
    </row>
    <row r="89" spans="1:3" s="3" customFormat="1" x14ac:dyDescent="0.3">
      <c r="A89" s="311" t="str">
        <f>'[1]Consensus Summary for analysts'!A239</f>
        <v xml:space="preserve">  - Lowest</v>
      </c>
      <c r="B89" s="335">
        <f>'[1]Consensus Summary for analysts'!C239</f>
        <v>-167</v>
      </c>
      <c r="C89" s="344">
        <f>'[1]Consensus Summary for analysts'!G239</f>
        <v>-203</v>
      </c>
    </row>
    <row r="90" spans="1:3" x14ac:dyDescent="0.3">
      <c r="A90" s="313" t="str">
        <f>'[1]Consensus Summary for analysts'!A240</f>
        <v>Marine Systems, EBIT adjusted</v>
      </c>
      <c r="B90" s="325"/>
      <c r="C90" s="353"/>
    </row>
    <row r="91" spans="1:3" x14ac:dyDescent="0.3">
      <c r="A91" s="310" t="str">
        <f>'[1]Consensus Summary for analysts'!A241</f>
        <v xml:space="preserve">  - Number of Estimates</v>
      </c>
      <c r="B91" s="334">
        <f>'[1]Consensus Summary for analysts'!C241</f>
        <v>5</v>
      </c>
      <c r="C91" s="343">
        <f>'[1]Consensus Summary for analysts'!G241</f>
        <v>6</v>
      </c>
    </row>
    <row r="92" spans="1:3" x14ac:dyDescent="0.3">
      <c r="A92" s="311" t="str">
        <f>'[1]Consensus Summary for analysts'!A242</f>
        <v xml:space="preserve">  - Highest</v>
      </c>
      <c r="B92" s="335">
        <f>'[1]Consensus Summary for analysts'!C242</f>
        <v>13</v>
      </c>
      <c r="C92" s="344">
        <f>'[1]Consensus Summary for analysts'!G242</f>
        <v>50</v>
      </c>
    </row>
    <row r="93" spans="1:3" x14ac:dyDescent="0.3">
      <c r="A93" s="312" t="str">
        <f>'[1]Consensus Summary for analysts'!A243</f>
        <v xml:space="preserve">  - Consensus</v>
      </c>
      <c r="B93" s="336">
        <f>'[1]Consensus Summary for analysts'!C243</f>
        <v>10</v>
      </c>
      <c r="C93" s="345">
        <f>'[1]Consensus Summary for analysts'!G243</f>
        <v>28.726299999999998</v>
      </c>
    </row>
    <row r="94" spans="1:3" x14ac:dyDescent="0.3">
      <c r="A94" s="311" t="str">
        <f>'[1]Consensus Summary for analysts'!A244</f>
        <v xml:space="preserve">  - Median</v>
      </c>
      <c r="B94" s="335">
        <f>'[1]Consensus Summary for analysts'!C244</f>
        <v>9.9780999999999995</v>
      </c>
      <c r="C94" s="344">
        <f>'[1]Consensus Summary for analysts'!G244</f>
        <v>33.242100000000001</v>
      </c>
    </row>
    <row r="95" spans="1:3" x14ac:dyDescent="0.3">
      <c r="A95" s="311" t="str">
        <f>'[1]Consensus Summary for analysts'!A245</f>
        <v xml:space="preserve">  - Lowest</v>
      </c>
      <c r="B95" s="335">
        <f>'[1]Consensus Summary for analysts'!C245</f>
        <v>5.8905000000000003</v>
      </c>
      <c r="C95" s="344">
        <f>'[1]Consensus Summary for analysts'!G245</f>
        <v>20</v>
      </c>
    </row>
    <row r="96" spans="1:3" s="1" customFormat="1" x14ac:dyDescent="0.3">
      <c r="A96" s="315" t="str">
        <f>'[1]Consensus Summary for analysts'!A246</f>
        <v>Multi Tracks, EBIT adjusted</v>
      </c>
      <c r="B96" s="326"/>
      <c r="C96" s="354"/>
    </row>
    <row r="97" spans="1:3" s="1" customFormat="1" x14ac:dyDescent="0.3">
      <c r="A97" s="310" t="str">
        <f>'[1]Consensus Summary for analysts'!A247</f>
        <v xml:space="preserve">  - Number of Estimates</v>
      </c>
      <c r="B97" s="334">
        <f>'[1]Consensus Summary for analysts'!C247</f>
        <v>5</v>
      </c>
      <c r="C97" s="343">
        <f>'[1]Consensus Summary for analysts'!G247</f>
        <v>6</v>
      </c>
    </row>
    <row r="98" spans="1:3" s="1" customFormat="1" x14ac:dyDescent="0.3">
      <c r="A98" s="311" t="str">
        <f>'[1]Consensus Summary for analysts'!A248</f>
        <v xml:space="preserve">  - Highest</v>
      </c>
      <c r="B98" s="335">
        <f>'[1]Consensus Summary for analysts'!C248</f>
        <v>-73</v>
      </c>
      <c r="C98" s="344">
        <f>'[1]Consensus Summary for analysts'!G248</f>
        <v>-202</v>
      </c>
    </row>
    <row r="99" spans="1:3" s="1" customFormat="1" x14ac:dyDescent="0.3">
      <c r="A99" s="312" t="str">
        <f>'[1]Consensus Summary for analysts'!A249</f>
        <v xml:space="preserve">  - Consensus</v>
      </c>
      <c r="B99" s="336">
        <f>'[1]Consensus Summary for analysts'!C249</f>
        <v>-134.83410000000001</v>
      </c>
      <c r="C99" s="345">
        <f>'[1]Consensus Summary for analysts'!G249</f>
        <v>-355.73910000000001</v>
      </c>
    </row>
    <row r="100" spans="1:3" s="1" customFormat="1" x14ac:dyDescent="0.3">
      <c r="A100" s="311" t="str">
        <f>'[1]Consensus Summary for analysts'!A250</f>
        <v xml:space="preserve">  - Median</v>
      </c>
      <c r="B100" s="335">
        <f>'[1]Consensus Summary for analysts'!C250</f>
        <v>-133.16679999999999</v>
      </c>
      <c r="C100" s="344">
        <f>'[1]Consensus Summary for analysts'!G250</f>
        <v>-342.91300000000001</v>
      </c>
    </row>
    <row r="101" spans="1:3" s="1" customFormat="1" x14ac:dyDescent="0.3">
      <c r="A101" s="311" t="str">
        <f>'[1]Consensus Summary for analysts'!A251</f>
        <v xml:space="preserve">  - Lowest</v>
      </c>
      <c r="B101" s="335">
        <f>'[1]Consensus Summary for analysts'!C251</f>
        <v>-180</v>
      </c>
      <c r="C101" s="344">
        <f>'[1]Consensus Summary for analysts'!G251</f>
        <v>-500</v>
      </c>
    </row>
    <row r="102" spans="1:3" x14ac:dyDescent="0.3">
      <c r="A102" s="313" t="str">
        <f>'[1]Consensus Summary for analysts'!A252</f>
        <v>Corporate Headquarters, Others and Consolidation, EBIT adjusted</v>
      </c>
      <c r="B102" s="327"/>
      <c r="C102" s="355"/>
    </row>
    <row r="103" spans="1:3" x14ac:dyDescent="0.3">
      <c r="A103" s="310" t="str">
        <f>'[1]Consensus Summary for analysts'!A253</f>
        <v xml:space="preserve">  - Number of Estimates</v>
      </c>
      <c r="B103" s="334">
        <f>'[1]Consensus Summary for analysts'!C253</f>
        <v>5</v>
      </c>
      <c r="C103" s="343">
        <f>'[1]Consensus Summary for analysts'!G253</f>
        <v>6</v>
      </c>
    </row>
    <row r="104" spans="1:3" x14ac:dyDescent="0.3">
      <c r="A104" s="311" t="str">
        <f>'[1]Consensus Summary for analysts'!A254</f>
        <v xml:space="preserve">  - Highest</v>
      </c>
      <c r="B104" s="335">
        <f>'[1]Consensus Summary for analysts'!C254</f>
        <v>-47</v>
      </c>
      <c r="C104" s="344">
        <f>'[1]Consensus Summary for analysts'!G254</f>
        <v>-187</v>
      </c>
    </row>
    <row r="105" spans="1:3" x14ac:dyDescent="0.3">
      <c r="A105" s="312" t="str">
        <f>'[1]Consensus Summary for analysts'!A255</f>
        <v xml:space="preserve">  - Consensus</v>
      </c>
      <c r="B105" s="336">
        <f>'[1]Consensus Summary for analysts'!C255</f>
        <v>-54</v>
      </c>
      <c r="C105" s="345">
        <f>'[1]Consensus Summary for analysts'!G255</f>
        <v>-218</v>
      </c>
    </row>
    <row r="106" spans="1:3" x14ac:dyDescent="0.3">
      <c r="A106" s="311" t="str">
        <f>'[1]Consensus Summary for analysts'!A256</f>
        <v xml:space="preserve">  - Median</v>
      </c>
      <c r="B106" s="335">
        <f>'[1]Consensus Summary for analysts'!C256</f>
        <v>-54.4</v>
      </c>
      <c r="C106" s="344">
        <f>'[1]Consensus Summary for analysts'!G256</f>
        <v>-219.16669999999999</v>
      </c>
    </row>
    <row r="107" spans="1:3" ht="15" thickBot="1" x14ac:dyDescent="0.35">
      <c r="A107" s="314" t="str">
        <f>'[1]Consensus Summary for analysts'!A257</f>
        <v xml:space="preserve">  - Lowest</v>
      </c>
      <c r="B107" s="340">
        <f>'[1]Consensus Summary for analysts'!C257</f>
        <v>-63</v>
      </c>
      <c r="C107" s="356">
        <f>'[1]Consensus Summary for analysts'!G257</f>
        <v>-250</v>
      </c>
    </row>
    <row r="108" spans="1:3" ht="17.399999999999999" x14ac:dyDescent="0.3">
      <c r="A108" s="359" t="s">
        <v>10</v>
      </c>
      <c r="B108" s="360"/>
      <c r="C108" s="361"/>
    </row>
    <row r="109" spans="1:3" ht="71.099999999999994" customHeight="1" thickBot="1" x14ac:dyDescent="0.35">
      <c r="A109" s="362" t="s">
        <v>11</v>
      </c>
      <c r="B109" s="363"/>
      <c r="C109" s="364"/>
    </row>
    <row r="111" spans="1:3" x14ac:dyDescent="0.3">
      <c r="B111" s="211"/>
      <c r="C111" s="211"/>
    </row>
  </sheetData>
  <mergeCells count="4">
    <mergeCell ref="B5:C5"/>
    <mergeCell ref="A2:C2"/>
    <mergeCell ref="A108:C108"/>
    <mergeCell ref="A109:C109"/>
  </mergeCells>
  <conditionalFormatting sqref="A1 A3:A5">
    <cfRule type="expression" dxfId="101" priority="2"/>
  </conditionalFormatting>
  <conditionalFormatting sqref="A2">
    <cfRule type="expression" dxfId="100" priority="1"/>
  </conditionalFormatting>
  <pageMargins left="0.70866141732283472" right="0.70866141732283472" top="0.78740157480314965" bottom="0.78740157480314965" header="0.31496062992125984" footer="0.31496062992125984"/>
  <pageSetup paperSize="9" scale="46" orientation="portrait" r:id="rId1"/>
  <rowBreaks count="1" manualBreakCount="1">
    <brk id="23" max="2" man="1"/>
  </rowBreaks>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M59"/>
  <sheetViews>
    <sheetView showGridLines="0" topLeftCell="A13" zoomScale="85" zoomScaleNormal="85" workbookViewId="0">
      <pane xSplit="2" topLeftCell="C1" activePane="topRight" state="frozen"/>
      <selection activeCell="Q4" sqref="Q4:Q55"/>
      <selection pane="topRight" activeCell="Q4" sqref="Q4:Q55"/>
    </sheetView>
  </sheetViews>
  <sheetFormatPr defaultColWidth="11.44140625" defaultRowHeight="14.4" x14ac:dyDescent="0.3"/>
  <cols>
    <col min="1" max="1" width="7.5546875" style="6" customWidth="1"/>
    <col min="2" max="2" width="39.5546875" style="7" customWidth="1"/>
    <col min="3" max="3" width="1.33203125" style="6" customWidth="1"/>
    <col min="4" max="5" width="14.109375" style="6" customWidth="1"/>
    <col min="6" max="8" width="14.33203125" style="6" customWidth="1"/>
    <col min="9" max="9" width="13.44140625" style="6" customWidth="1"/>
    <col min="10" max="10" width="13" style="6" customWidth="1"/>
    <col min="11" max="11" width="13.6640625" style="6" customWidth="1"/>
    <col min="12" max="13" width="13.88671875" style="6" customWidth="1"/>
    <col min="14" max="14" width="15.5546875" style="6" customWidth="1"/>
    <col min="15" max="15" width="13.6640625" style="6" customWidth="1"/>
    <col min="16" max="16" width="15" style="6" bestFit="1" customWidth="1"/>
    <col min="17" max="17" width="13.88671875" style="6" customWidth="1"/>
    <col min="18" max="18" width="13.33203125" style="6" customWidth="1"/>
    <col min="19" max="19" width="12.6640625" style="6" customWidth="1"/>
    <col min="20" max="20" width="14.6640625" style="6" customWidth="1"/>
    <col min="21" max="21" width="14.88671875" style="6" customWidth="1"/>
    <col min="22" max="22" width="14" style="6" customWidth="1"/>
    <col min="23" max="23" width="13" style="6" customWidth="1"/>
    <col min="24" max="24" width="12.33203125" style="6" customWidth="1"/>
    <col min="25" max="25" width="12" style="6" bestFit="1" customWidth="1"/>
    <col min="26" max="26" width="13.109375" style="6" bestFit="1" customWidth="1"/>
    <col min="27" max="27" width="14.33203125" style="6" bestFit="1" customWidth="1"/>
    <col min="28" max="28" width="13.6640625" style="6" customWidth="1"/>
    <col min="29" max="29" width="14.44140625" style="6" customWidth="1"/>
    <col min="30" max="30" width="13.109375" style="6" customWidth="1"/>
    <col min="31" max="31" width="12" style="6" customWidth="1"/>
    <col min="32" max="32" width="1.5546875" style="6" customWidth="1"/>
    <col min="33" max="33" width="10.44140625" style="6" customWidth="1"/>
    <col min="34" max="35" width="12.5546875" style="6" customWidth="1"/>
    <col min="36" max="36" width="10.33203125" style="6" customWidth="1"/>
    <col min="37" max="38" width="10.44140625" style="6" customWidth="1"/>
    <col min="39" max="39" width="12.44140625" style="6" customWidth="1"/>
    <col min="40" max="16384" width="11.44140625" style="6"/>
  </cols>
  <sheetData>
    <row r="1" spans="1:39" ht="15" thickBot="1" x14ac:dyDescent="0.35"/>
    <row r="2" spans="1:39" ht="73.5" customHeight="1" thickBot="1" x14ac:dyDescent="0.35">
      <c r="B2" s="134" t="s">
        <v>34</v>
      </c>
      <c r="C2" s="58"/>
      <c r="D2" s="57" t="s">
        <v>81</v>
      </c>
      <c r="E2" s="185" t="s">
        <v>79</v>
      </c>
      <c r="F2" s="291" t="s">
        <v>88</v>
      </c>
      <c r="G2" s="279" t="s">
        <v>176</v>
      </c>
      <c r="H2" s="56" t="s">
        <v>26</v>
      </c>
      <c r="I2" s="266" t="s">
        <v>89</v>
      </c>
      <c r="J2" s="253" t="s">
        <v>87</v>
      </c>
      <c r="K2" s="55" t="s">
        <v>21</v>
      </c>
      <c r="L2" s="52" t="s">
        <v>24</v>
      </c>
      <c r="M2" s="53" t="s">
        <v>14</v>
      </c>
      <c r="N2" s="54" t="s">
        <v>15</v>
      </c>
      <c r="O2" s="55" t="s">
        <v>91</v>
      </c>
      <c r="P2" s="54" t="s">
        <v>90</v>
      </c>
      <c r="Q2" s="55" t="s">
        <v>85</v>
      </c>
      <c r="R2" s="52" t="s">
        <v>27</v>
      </c>
      <c r="S2" s="53" t="s">
        <v>22</v>
      </c>
      <c r="T2" s="52" t="s">
        <v>20</v>
      </c>
      <c r="U2" s="53" t="s">
        <v>25</v>
      </c>
      <c r="V2" s="52" t="s">
        <v>13</v>
      </c>
      <c r="W2" s="53" t="s">
        <v>86</v>
      </c>
      <c r="X2" s="52" t="s">
        <v>18</v>
      </c>
      <c r="Y2" s="55" t="s">
        <v>19</v>
      </c>
      <c r="Z2" s="54" t="s">
        <v>188</v>
      </c>
      <c r="AA2" s="53" t="s">
        <v>16</v>
      </c>
      <c r="AB2" s="52" t="s">
        <v>83</v>
      </c>
      <c r="AC2" s="55" t="s">
        <v>92</v>
      </c>
      <c r="AD2" s="52" t="s">
        <v>17</v>
      </c>
      <c r="AE2" s="189" t="s">
        <v>23</v>
      </c>
      <c r="AG2" s="51" t="s">
        <v>28</v>
      </c>
      <c r="AH2" s="50" t="s">
        <v>80</v>
      </c>
      <c r="AI2" s="50" t="s">
        <v>79</v>
      </c>
      <c r="AJ2" s="137" t="s">
        <v>29</v>
      </c>
      <c r="AK2" s="49" t="s">
        <v>30</v>
      </c>
      <c r="AL2" s="48" t="s">
        <v>31</v>
      </c>
    </row>
    <row r="3" spans="1:39" ht="6.75" customHeight="1" thickBot="1" x14ac:dyDescent="0.35">
      <c r="B3" s="47"/>
      <c r="C3" s="9"/>
      <c r="D3" s="9"/>
      <c r="E3" s="44"/>
      <c r="F3" s="292"/>
      <c r="G3" s="46"/>
      <c r="H3" s="46"/>
      <c r="I3" s="46"/>
      <c r="J3" s="208"/>
      <c r="K3" s="44"/>
      <c r="L3" s="44"/>
      <c r="M3" s="44"/>
      <c r="N3" s="44"/>
      <c r="O3" s="44"/>
      <c r="P3" s="44"/>
      <c r="Q3" s="44"/>
      <c r="R3" s="44"/>
      <c r="S3" s="44"/>
      <c r="T3" s="44"/>
      <c r="U3" s="44"/>
      <c r="V3" s="44"/>
      <c r="W3" s="44"/>
      <c r="X3" s="44"/>
      <c r="Y3" s="44"/>
      <c r="Z3" s="44"/>
      <c r="AA3" s="44"/>
      <c r="AB3" s="209"/>
      <c r="AC3" s="44"/>
      <c r="AD3" s="44"/>
      <c r="AE3" s="210"/>
      <c r="AG3" s="44"/>
      <c r="AH3" s="44"/>
      <c r="AI3" s="44"/>
      <c r="AJ3" s="45"/>
      <c r="AK3" s="44"/>
      <c r="AL3" s="43"/>
    </row>
    <row r="4" spans="1:39" ht="21.75" customHeight="1" thickBot="1" x14ac:dyDescent="0.35">
      <c r="B4" s="120" t="s">
        <v>12</v>
      </c>
      <c r="C4" s="9"/>
      <c r="D4" s="42"/>
      <c r="E4" s="41"/>
      <c r="F4" s="293" t="s">
        <v>179</v>
      </c>
      <c r="G4" s="101"/>
      <c r="H4" s="149" t="s">
        <v>178</v>
      </c>
      <c r="I4" s="267">
        <v>43412</v>
      </c>
      <c r="J4" s="254" t="s">
        <v>179</v>
      </c>
      <c r="K4" s="99" t="s">
        <v>179</v>
      </c>
      <c r="L4" s="101">
        <v>43413</v>
      </c>
      <c r="M4" s="148" t="s">
        <v>181</v>
      </c>
      <c r="N4" s="150" t="s">
        <v>179</v>
      </c>
      <c r="O4" s="99">
        <v>43413</v>
      </c>
      <c r="P4" s="150"/>
      <c r="Q4" s="99" t="s">
        <v>180</v>
      </c>
      <c r="R4" s="101">
        <v>43413</v>
      </c>
      <c r="S4" s="148" t="s">
        <v>179</v>
      </c>
      <c r="T4" s="101" t="s">
        <v>182</v>
      </c>
      <c r="U4" s="148" t="s">
        <v>177</v>
      </c>
      <c r="V4" s="101" t="s">
        <v>182</v>
      </c>
      <c r="W4" s="148" t="s">
        <v>179</v>
      </c>
      <c r="X4" s="101" t="s">
        <v>179</v>
      </c>
      <c r="Y4" s="99" t="s">
        <v>181</v>
      </c>
      <c r="Z4" s="100" t="s">
        <v>187</v>
      </c>
      <c r="AA4" s="148" t="s">
        <v>184</v>
      </c>
      <c r="AB4" s="101" t="s">
        <v>175</v>
      </c>
      <c r="AC4" s="99"/>
      <c r="AD4" s="101" t="s">
        <v>183</v>
      </c>
      <c r="AE4" s="190"/>
      <c r="AG4" s="42"/>
      <c r="AH4" s="41"/>
      <c r="AI4" s="41"/>
      <c r="AJ4" s="40"/>
      <c r="AK4" s="39"/>
      <c r="AL4" s="38"/>
    </row>
    <row r="5" spans="1:39" ht="33.75" customHeight="1" thickBot="1" x14ac:dyDescent="0.35">
      <c r="A5" s="365" t="s">
        <v>82</v>
      </c>
      <c r="B5" s="121" t="s">
        <v>0</v>
      </c>
      <c r="C5" s="62"/>
      <c r="D5" s="63">
        <f t="shared" ref="D5:D24" si="0">IF(ISNUMBER(MEDIAN(F5:J5)),MEDIAN(F5:J5),"-")</f>
        <v>42542.050900000002</v>
      </c>
      <c r="E5" s="64">
        <f t="shared" ref="E5:E36" si="1">IF(ISNUMBER(MEDIAN(F5:AE5)),MEDIAN(F5:AE5),"-")</f>
        <v>42772</v>
      </c>
      <c r="F5" s="294">
        <v>42772</v>
      </c>
      <c r="G5" s="280" t="s">
        <v>3</v>
      </c>
      <c r="H5" s="241" t="s">
        <v>3</v>
      </c>
      <c r="I5" s="268">
        <v>42312.101799999997</v>
      </c>
      <c r="J5" s="255" t="s">
        <v>3</v>
      </c>
      <c r="K5" s="151" t="s">
        <v>3</v>
      </c>
      <c r="L5" s="174" t="s">
        <v>3</v>
      </c>
      <c r="M5" s="151" t="s">
        <v>3</v>
      </c>
      <c r="N5" s="174" t="s">
        <v>3</v>
      </c>
      <c r="O5" s="152" t="s">
        <v>3</v>
      </c>
      <c r="P5" s="174" t="s">
        <v>3</v>
      </c>
      <c r="Q5" s="152" t="s">
        <v>3</v>
      </c>
      <c r="R5" s="102">
        <v>43096</v>
      </c>
      <c r="S5" s="151" t="s">
        <v>3</v>
      </c>
      <c r="T5" s="174" t="s">
        <v>3</v>
      </c>
      <c r="U5" s="151" t="s">
        <v>3</v>
      </c>
      <c r="V5" s="102" t="s">
        <v>3</v>
      </c>
      <c r="W5" s="152" t="s">
        <v>3</v>
      </c>
      <c r="X5" s="102" t="s">
        <v>3</v>
      </c>
      <c r="Y5" s="151" t="s">
        <v>3</v>
      </c>
      <c r="Z5" s="174" t="s">
        <v>3</v>
      </c>
      <c r="AA5" s="151" t="s">
        <v>3</v>
      </c>
      <c r="AB5" s="102" t="s">
        <v>3</v>
      </c>
      <c r="AC5" s="152" t="s">
        <v>3</v>
      </c>
      <c r="AD5" s="102" t="s">
        <v>3</v>
      </c>
      <c r="AE5" s="191" t="s">
        <v>3</v>
      </c>
      <c r="AF5" s="65"/>
      <c r="AG5" s="66">
        <f t="shared" ref="AG5:AG24" si="2">IF(ISNUMBER(MAX(F5:AE5) ),MAX(F5:AE5),"-")</f>
        <v>43096</v>
      </c>
      <c r="AH5" s="67">
        <f t="shared" ref="AH5:AH36" si="3">+D5</f>
        <v>42542.050900000002</v>
      </c>
      <c r="AI5" s="64">
        <f t="shared" ref="AI5:AI36" si="4">+E5</f>
        <v>42772</v>
      </c>
      <c r="AJ5" s="138">
        <f t="shared" ref="AJ5:AJ24" si="5">IF(ISNUMBER(AVERAGE(F5:AE5)),AVERAGE(F5:AE5),"-")</f>
        <v>42726.700600000004</v>
      </c>
      <c r="AK5" s="68">
        <f t="shared" ref="AK5:AK36" si="6">IF(ISNUMBER(MIN(F5:AE5)),MIN(F5:AE5),"-")</f>
        <v>42312.101799999997</v>
      </c>
      <c r="AL5" s="69">
        <f t="shared" ref="AL5:AL36" si="7">COUNT(F5:AE5)</f>
        <v>3</v>
      </c>
      <c r="AM5" s="10"/>
    </row>
    <row r="6" spans="1:39" ht="33.75" customHeight="1" thickBot="1" x14ac:dyDescent="0.35">
      <c r="A6" s="365"/>
      <c r="B6" s="121" t="s">
        <v>37</v>
      </c>
      <c r="C6" s="70"/>
      <c r="D6" s="71">
        <f t="shared" si="0"/>
        <v>42488</v>
      </c>
      <c r="E6" s="72">
        <f t="shared" si="1"/>
        <v>42549</v>
      </c>
      <c r="F6" s="294">
        <v>42699</v>
      </c>
      <c r="G6" s="280" t="s">
        <v>3</v>
      </c>
      <c r="H6" s="242">
        <v>42081.8</v>
      </c>
      <c r="I6" s="268">
        <v>43180.831299999998</v>
      </c>
      <c r="J6" s="255">
        <v>42277</v>
      </c>
      <c r="K6" s="151" t="s">
        <v>3</v>
      </c>
      <c r="L6" s="174">
        <v>42049</v>
      </c>
      <c r="M6" s="151" t="s">
        <v>3</v>
      </c>
      <c r="N6" s="174">
        <v>42379</v>
      </c>
      <c r="O6" s="152" t="s">
        <v>3</v>
      </c>
      <c r="P6" s="174" t="s">
        <v>3</v>
      </c>
      <c r="Q6" s="152">
        <v>42899</v>
      </c>
      <c r="R6" s="102">
        <v>43033.513899999998</v>
      </c>
      <c r="S6" s="151">
        <v>42690.400000000001</v>
      </c>
      <c r="T6" s="174">
        <v>41548</v>
      </c>
      <c r="U6" s="151">
        <v>42968.1</v>
      </c>
      <c r="V6" s="102">
        <v>42775</v>
      </c>
      <c r="W6" s="152" t="s">
        <v>3</v>
      </c>
      <c r="X6" s="102" t="s">
        <v>3</v>
      </c>
      <c r="Y6" s="151">
        <v>42549</v>
      </c>
      <c r="Z6" s="174" t="s">
        <v>3</v>
      </c>
      <c r="AA6" s="151">
        <v>42459.8056</v>
      </c>
      <c r="AB6" s="102" t="s">
        <v>3</v>
      </c>
      <c r="AC6" s="152" t="s">
        <v>3</v>
      </c>
      <c r="AD6" s="102">
        <v>42333</v>
      </c>
      <c r="AE6" s="191" t="s">
        <v>3</v>
      </c>
      <c r="AF6" s="73"/>
      <c r="AG6" s="74">
        <f t="shared" si="2"/>
        <v>43180.831299999998</v>
      </c>
      <c r="AH6" s="75">
        <f t="shared" si="3"/>
        <v>42488</v>
      </c>
      <c r="AI6" s="76">
        <f t="shared" si="4"/>
        <v>42549</v>
      </c>
      <c r="AJ6" s="139">
        <f t="shared" si="5"/>
        <v>42528.163386666667</v>
      </c>
      <c r="AK6" s="77">
        <f t="shared" si="6"/>
        <v>41548</v>
      </c>
      <c r="AL6" s="25">
        <f t="shared" si="7"/>
        <v>15</v>
      </c>
      <c r="AM6" s="10"/>
    </row>
    <row r="7" spans="1:39" ht="33.75" customHeight="1" thickBot="1" x14ac:dyDescent="0.35">
      <c r="A7" s="365"/>
      <c r="B7" s="122" t="s">
        <v>38</v>
      </c>
      <c r="C7" s="78"/>
      <c r="D7" s="79">
        <f t="shared" si="0"/>
        <v>34218.960250000004</v>
      </c>
      <c r="E7" s="80">
        <f t="shared" si="1"/>
        <v>34596</v>
      </c>
      <c r="F7" s="294">
        <v>34678</v>
      </c>
      <c r="G7" s="280" t="s">
        <v>3</v>
      </c>
      <c r="H7" s="241" t="s">
        <v>3</v>
      </c>
      <c r="I7" s="268">
        <v>33759.9205</v>
      </c>
      <c r="J7" s="255" t="s">
        <v>3</v>
      </c>
      <c r="K7" s="151">
        <v>34680</v>
      </c>
      <c r="L7" s="174" t="s">
        <v>3</v>
      </c>
      <c r="M7" s="151">
        <v>34081</v>
      </c>
      <c r="N7" s="174">
        <v>34596</v>
      </c>
      <c r="O7" s="152" t="s">
        <v>3</v>
      </c>
      <c r="P7" s="174" t="s">
        <v>3</v>
      </c>
      <c r="Q7" s="152">
        <v>35031</v>
      </c>
      <c r="R7" s="102" t="s">
        <v>3</v>
      </c>
      <c r="S7" s="151" t="s">
        <v>3</v>
      </c>
      <c r="T7" s="174">
        <v>32946</v>
      </c>
      <c r="U7" s="151" t="s">
        <v>3</v>
      </c>
      <c r="V7" s="102">
        <v>34406.522599999997</v>
      </c>
      <c r="W7" s="152" t="s">
        <v>3</v>
      </c>
      <c r="X7" s="102">
        <v>35000</v>
      </c>
      <c r="Y7" s="151" t="s">
        <v>3</v>
      </c>
      <c r="Z7" s="174" t="s">
        <v>3</v>
      </c>
      <c r="AA7" s="151" t="s">
        <v>3</v>
      </c>
      <c r="AB7" s="102" t="s">
        <v>3</v>
      </c>
      <c r="AC7" s="152" t="s">
        <v>3</v>
      </c>
      <c r="AD7" s="102" t="s">
        <v>3</v>
      </c>
      <c r="AE7" s="192" t="s">
        <v>3</v>
      </c>
      <c r="AF7" s="81"/>
      <c r="AG7" s="82">
        <f t="shared" si="2"/>
        <v>35031</v>
      </c>
      <c r="AH7" s="83">
        <f t="shared" si="3"/>
        <v>34218.960250000004</v>
      </c>
      <c r="AI7" s="80">
        <f t="shared" si="4"/>
        <v>34596</v>
      </c>
      <c r="AJ7" s="140">
        <f t="shared" si="5"/>
        <v>34353.160344444448</v>
      </c>
      <c r="AK7" s="84">
        <f t="shared" si="6"/>
        <v>32946</v>
      </c>
      <c r="AL7" s="25">
        <f t="shared" si="7"/>
        <v>9</v>
      </c>
      <c r="AM7" s="10"/>
    </row>
    <row r="8" spans="1:39" ht="33.75" customHeight="1" thickBot="1" x14ac:dyDescent="0.35">
      <c r="A8" s="365"/>
      <c r="B8" s="123" t="s">
        <v>78</v>
      </c>
      <c r="C8" s="17"/>
      <c r="D8" s="16">
        <f t="shared" si="0"/>
        <v>2610.3472000000002</v>
      </c>
      <c r="E8" s="12">
        <f t="shared" si="1"/>
        <v>2503.3472000000002</v>
      </c>
      <c r="F8" s="294" t="s">
        <v>3</v>
      </c>
      <c r="G8" s="280" t="s">
        <v>3</v>
      </c>
      <c r="H8" s="241">
        <v>2668</v>
      </c>
      <c r="I8" s="268">
        <v>2552.6943999999999</v>
      </c>
      <c r="J8" s="255" t="s">
        <v>3</v>
      </c>
      <c r="K8" s="151" t="s">
        <v>3</v>
      </c>
      <c r="L8" s="174">
        <v>2803.1</v>
      </c>
      <c r="M8" s="151" t="s">
        <v>3</v>
      </c>
      <c r="N8" s="174" t="s">
        <v>3</v>
      </c>
      <c r="O8" s="152" t="s">
        <v>3</v>
      </c>
      <c r="P8" s="174" t="s">
        <v>3</v>
      </c>
      <c r="Q8" s="152" t="s">
        <v>3</v>
      </c>
      <c r="R8" s="102">
        <v>2659.6032</v>
      </c>
      <c r="S8" s="151">
        <v>2190</v>
      </c>
      <c r="T8" s="174" t="s">
        <v>3</v>
      </c>
      <c r="U8" s="151" t="s">
        <v>3</v>
      </c>
      <c r="V8" s="102" t="s">
        <v>3</v>
      </c>
      <c r="W8" s="152" t="s">
        <v>3</v>
      </c>
      <c r="X8" s="102">
        <v>2285</v>
      </c>
      <c r="Y8" s="151" t="s">
        <v>3</v>
      </c>
      <c r="Z8" s="174" t="s">
        <v>3</v>
      </c>
      <c r="AA8" s="151">
        <v>2376.9213</v>
      </c>
      <c r="AB8" s="102" t="s">
        <v>3</v>
      </c>
      <c r="AC8" s="152" t="s">
        <v>3</v>
      </c>
      <c r="AD8" s="102">
        <v>2454</v>
      </c>
      <c r="AE8" s="191" t="s">
        <v>3</v>
      </c>
      <c r="AF8" s="15"/>
      <c r="AG8" s="14">
        <f t="shared" si="2"/>
        <v>2803.1</v>
      </c>
      <c r="AH8" s="13">
        <f t="shared" si="3"/>
        <v>2610.3472000000002</v>
      </c>
      <c r="AI8" s="12">
        <f t="shared" si="4"/>
        <v>2503.3472000000002</v>
      </c>
      <c r="AJ8" s="141">
        <f t="shared" si="5"/>
        <v>2498.6648624999998</v>
      </c>
      <c r="AK8" s="11">
        <f t="shared" si="6"/>
        <v>2190</v>
      </c>
      <c r="AL8" s="69">
        <f t="shared" si="7"/>
        <v>8</v>
      </c>
      <c r="AM8" s="10"/>
    </row>
    <row r="9" spans="1:39" ht="33.75" customHeight="1" thickBot="1" x14ac:dyDescent="0.35">
      <c r="A9" s="365"/>
      <c r="B9" s="124" t="s">
        <v>77</v>
      </c>
      <c r="C9" s="70"/>
      <c r="D9" s="86">
        <f t="shared" si="0"/>
        <v>2825.6943999999999</v>
      </c>
      <c r="E9" s="72">
        <f t="shared" si="1"/>
        <v>2660</v>
      </c>
      <c r="F9" s="294">
        <v>2561</v>
      </c>
      <c r="G9" s="280" t="s">
        <v>3</v>
      </c>
      <c r="H9" s="241">
        <v>2838</v>
      </c>
      <c r="I9" s="268">
        <v>2825.6943999999999</v>
      </c>
      <c r="J9" s="255" t="s">
        <v>3</v>
      </c>
      <c r="K9" s="151" t="s">
        <v>3</v>
      </c>
      <c r="L9" s="174">
        <v>3003.1</v>
      </c>
      <c r="M9" s="151" t="s">
        <v>3</v>
      </c>
      <c r="N9" s="174" t="s">
        <v>3</v>
      </c>
      <c r="O9" s="152" t="s">
        <v>3</v>
      </c>
      <c r="P9" s="174" t="s">
        <v>3</v>
      </c>
      <c r="Q9" s="152">
        <v>2578</v>
      </c>
      <c r="R9" s="102">
        <v>2871.6032</v>
      </c>
      <c r="S9" s="151">
        <v>2613</v>
      </c>
      <c r="T9" s="174">
        <v>2660</v>
      </c>
      <c r="U9" s="151" t="s">
        <v>3</v>
      </c>
      <c r="V9" s="102">
        <v>2665</v>
      </c>
      <c r="W9" s="152" t="s">
        <v>3</v>
      </c>
      <c r="X9" s="102">
        <v>2563</v>
      </c>
      <c r="Y9" s="151">
        <v>2576</v>
      </c>
      <c r="Z9" s="174" t="s">
        <v>3</v>
      </c>
      <c r="AA9" s="151">
        <v>2605.3213000000001</v>
      </c>
      <c r="AB9" s="102" t="s">
        <v>3</v>
      </c>
      <c r="AC9" s="152" t="s">
        <v>3</v>
      </c>
      <c r="AD9" s="102">
        <v>2903</v>
      </c>
      <c r="AE9" s="191" t="s">
        <v>3</v>
      </c>
      <c r="AF9" s="73"/>
      <c r="AG9" s="87">
        <f t="shared" si="2"/>
        <v>3003.1</v>
      </c>
      <c r="AH9" s="88">
        <f t="shared" si="3"/>
        <v>2825.6943999999999</v>
      </c>
      <c r="AI9" s="72">
        <f t="shared" si="4"/>
        <v>2660</v>
      </c>
      <c r="AJ9" s="142">
        <f t="shared" si="5"/>
        <v>2712.5168384615386</v>
      </c>
      <c r="AK9" s="89">
        <f t="shared" si="6"/>
        <v>2561</v>
      </c>
      <c r="AL9" s="25">
        <f t="shared" si="7"/>
        <v>13</v>
      </c>
      <c r="AM9" s="10"/>
    </row>
    <row r="10" spans="1:39" ht="33.75" customHeight="1" thickBot="1" x14ac:dyDescent="0.35">
      <c r="A10" s="365"/>
      <c r="B10" s="125" t="s">
        <v>76</v>
      </c>
      <c r="C10" s="78"/>
      <c r="D10" s="79">
        <f t="shared" si="0"/>
        <v>1604.1864</v>
      </c>
      <c r="E10" s="80">
        <f t="shared" si="1"/>
        <v>1495</v>
      </c>
      <c r="F10" s="294" t="s">
        <v>3</v>
      </c>
      <c r="G10" s="280" t="s">
        <v>3</v>
      </c>
      <c r="H10" s="241" t="s">
        <v>3</v>
      </c>
      <c r="I10" s="268">
        <v>1604.1864</v>
      </c>
      <c r="J10" s="255" t="s">
        <v>3</v>
      </c>
      <c r="K10" s="151">
        <v>1549</v>
      </c>
      <c r="L10" s="174" t="s">
        <v>3</v>
      </c>
      <c r="M10" s="151" t="s">
        <v>3</v>
      </c>
      <c r="N10" s="174" t="s">
        <v>3</v>
      </c>
      <c r="O10" s="152" t="s">
        <v>3</v>
      </c>
      <c r="P10" s="174" t="s">
        <v>3</v>
      </c>
      <c r="Q10" s="152">
        <v>1417</v>
      </c>
      <c r="R10" s="102" t="s">
        <v>3</v>
      </c>
      <c r="S10" s="151" t="s">
        <v>3</v>
      </c>
      <c r="T10" s="174" t="s">
        <v>3</v>
      </c>
      <c r="U10" s="151" t="s">
        <v>3</v>
      </c>
      <c r="V10" s="102" t="s">
        <v>3</v>
      </c>
      <c r="W10" s="152" t="s">
        <v>3</v>
      </c>
      <c r="X10" s="102">
        <v>1458</v>
      </c>
      <c r="Y10" s="151" t="s">
        <v>3</v>
      </c>
      <c r="Z10" s="174" t="s">
        <v>3</v>
      </c>
      <c r="AA10" s="151">
        <v>1495</v>
      </c>
      <c r="AB10" s="102" t="s">
        <v>3</v>
      </c>
      <c r="AC10" s="152" t="s">
        <v>3</v>
      </c>
      <c r="AD10" s="102" t="s">
        <v>3</v>
      </c>
      <c r="AE10" s="191" t="s">
        <v>3</v>
      </c>
      <c r="AF10" s="81"/>
      <c r="AG10" s="82">
        <f t="shared" si="2"/>
        <v>1604.1864</v>
      </c>
      <c r="AH10" s="83">
        <f t="shared" si="3"/>
        <v>1604.1864</v>
      </c>
      <c r="AI10" s="80">
        <f t="shared" si="4"/>
        <v>1495</v>
      </c>
      <c r="AJ10" s="140">
        <f t="shared" si="5"/>
        <v>1504.6372800000001</v>
      </c>
      <c r="AK10" s="84">
        <f t="shared" si="6"/>
        <v>1417</v>
      </c>
      <c r="AL10" s="25">
        <f t="shared" si="7"/>
        <v>5</v>
      </c>
      <c r="AM10" s="10"/>
    </row>
    <row r="11" spans="1:39" ht="33.75" customHeight="1" thickBot="1" x14ac:dyDescent="0.35">
      <c r="A11" s="365"/>
      <c r="B11" s="123" t="s">
        <v>5</v>
      </c>
      <c r="C11" s="17"/>
      <c r="D11" s="16">
        <f t="shared" si="0"/>
        <v>1546.72235</v>
      </c>
      <c r="E11" s="12">
        <f t="shared" si="1"/>
        <v>1423.4830000000002</v>
      </c>
      <c r="F11" s="294" t="s">
        <v>3</v>
      </c>
      <c r="G11" s="280" t="s">
        <v>3</v>
      </c>
      <c r="H11" s="241">
        <v>1634</v>
      </c>
      <c r="I11" s="268">
        <v>1459.4447</v>
      </c>
      <c r="J11" s="255" t="s">
        <v>3</v>
      </c>
      <c r="K11" s="151" t="s">
        <v>3</v>
      </c>
      <c r="L11" s="174">
        <v>1753.1</v>
      </c>
      <c r="M11" s="151" t="s">
        <v>3</v>
      </c>
      <c r="N11" s="174" t="s">
        <v>3</v>
      </c>
      <c r="O11" s="152" t="s">
        <v>3</v>
      </c>
      <c r="P11" s="174" t="s">
        <v>3</v>
      </c>
      <c r="Q11" s="152" t="s">
        <v>3</v>
      </c>
      <c r="R11" s="102">
        <v>1584.1964</v>
      </c>
      <c r="S11" s="151">
        <v>1082.7</v>
      </c>
      <c r="T11" s="174" t="s">
        <v>3</v>
      </c>
      <c r="U11" s="151" t="s">
        <v>3</v>
      </c>
      <c r="V11" s="102" t="s">
        <v>3</v>
      </c>
      <c r="W11" s="152" t="s">
        <v>3</v>
      </c>
      <c r="X11" s="102">
        <v>1299</v>
      </c>
      <c r="Y11" s="151" t="s">
        <v>3</v>
      </c>
      <c r="Z11" s="174" t="s">
        <v>3</v>
      </c>
      <c r="AA11" s="151">
        <v>1387.5213000000001</v>
      </c>
      <c r="AB11" s="102" t="s">
        <v>3</v>
      </c>
      <c r="AC11" s="152" t="s">
        <v>3</v>
      </c>
      <c r="AD11" s="102">
        <v>1151</v>
      </c>
      <c r="AE11" s="191" t="s">
        <v>3</v>
      </c>
      <c r="AF11" s="15"/>
      <c r="AG11" s="14">
        <f t="shared" si="2"/>
        <v>1753.1</v>
      </c>
      <c r="AH11" s="13">
        <f t="shared" si="3"/>
        <v>1546.72235</v>
      </c>
      <c r="AI11" s="12">
        <f t="shared" si="4"/>
        <v>1423.4830000000002</v>
      </c>
      <c r="AJ11" s="141">
        <f t="shared" si="5"/>
        <v>1418.8703</v>
      </c>
      <c r="AK11" s="11">
        <f t="shared" si="6"/>
        <v>1082.7</v>
      </c>
      <c r="AL11" s="18">
        <f t="shared" si="7"/>
        <v>8</v>
      </c>
      <c r="AM11" s="10"/>
    </row>
    <row r="12" spans="1:39" ht="33.75" customHeight="1" thickBot="1" x14ac:dyDescent="0.35">
      <c r="A12" s="365"/>
      <c r="B12" s="124" t="s">
        <v>6</v>
      </c>
      <c r="C12" s="70"/>
      <c r="D12" s="86">
        <f t="shared" si="0"/>
        <v>1729.22235</v>
      </c>
      <c r="E12" s="72">
        <f t="shared" si="1"/>
        <v>1615.9213</v>
      </c>
      <c r="F12" s="295">
        <v>1600</v>
      </c>
      <c r="G12" s="281" t="s">
        <v>3</v>
      </c>
      <c r="H12" s="243">
        <v>1811</v>
      </c>
      <c r="I12" s="269">
        <v>1732.4447</v>
      </c>
      <c r="J12" s="256">
        <v>1726</v>
      </c>
      <c r="K12" s="153" t="s">
        <v>3</v>
      </c>
      <c r="L12" s="175">
        <v>1953.1</v>
      </c>
      <c r="M12" s="153">
        <v>1473</v>
      </c>
      <c r="N12" s="175">
        <v>1583</v>
      </c>
      <c r="O12" s="154" t="s">
        <v>3</v>
      </c>
      <c r="P12" s="175" t="s">
        <v>3</v>
      </c>
      <c r="Q12" s="154">
        <v>1620</v>
      </c>
      <c r="R12" s="103">
        <v>1796.1964</v>
      </c>
      <c r="S12" s="153">
        <v>1505.7</v>
      </c>
      <c r="T12" s="175">
        <v>1600</v>
      </c>
      <c r="U12" s="153">
        <v>1827.3</v>
      </c>
      <c r="V12" s="103">
        <v>1620</v>
      </c>
      <c r="W12" s="154" t="s">
        <v>3</v>
      </c>
      <c r="X12" s="103">
        <v>1577</v>
      </c>
      <c r="Y12" s="153">
        <v>1609</v>
      </c>
      <c r="Z12" s="175" t="s">
        <v>3</v>
      </c>
      <c r="AA12" s="153">
        <v>1615.9213</v>
      </c>
      <c r="AB12" s="103" t="s">
        <v>3</v>
      </c>
      <c r="AC12" s="154" t="s">
        <v>3</v>
      </c>
      <c r="AD12" s="103">
        <v>1600</v>
      </c>
      <c r="AE12" s="193" t="s">
        <v>3</v>
      </c>
      <c r="AF12" s="73"/>
      <c r="AG12" s="87">
        <f t="shared" si="2"/>
        <v>1953.1</v>
      </c>
      <c r="AH12" s="88">
        <f t="shared" si="3"/>
        <v>1729.22235</v>
      </c>
      <c r="AI12" s="72">
        <f t="shared" si="4"/>
        <v>1615.9213</v>
      </c>
      <c r="AJ12" s="142">
        <f t="shared" si="5"/>
        <v>1661.7448470588236</v>
      </c>
      <c r="AK12" s="89">
        <f t="shared" si="6"/>
        <v>1473</v>
      </c>
      <c r="AL12" s="25">
        <f t="shared" si="7"/>
        <v>17</v>
      </c>
      <c r="AM12" s="10"/>
    </row>
    <row r="13" spans="1:39" ht="33.75" customHeight="1" thickBot="1" x14ac:dyDescent="0.35">
      <c r="A13" s="365"/>
      <c r="B13" s="126" t="s">
        <v>39</v>
      </c>
      <c r="C13" s="8"/>
      <c r="D13" s="23">
        <f t="shared" si="0"/>
        <v>865.34334999999999</v>
      </c>
      <c r="E13" s="20">
        <f t="shared" si="1"/>
        <v>809</v>
      </c>
      <c r="F13" s="294">
        <v>795</v>
      </c>
      <c r="G13" s="280" t="s">
        <v>3</v>
      </c>
      <c r="H13" s="241" t="s">
        <v>3</v>
      </c>
      <c r="I13" s="268">
        <v>935.68669999999997</v>
      </c>
      <c r="J13" s="255" t="s">
        <v>3</v>
      </c>
      <c r="K13" s="151">
        <v>872</v>
      </c>
      <c r="L13" s="174" t="s">
        <v>3</v>
      </c>
      <c r="M13" s="151">
        <v>780</v>
      </c>
      <c r="N13" s="174" t="s">
        <v>3</v>
      </c>
      <c r="O13" s="152" t="s">
        <v>3</v>
      </c>
      <c r="P13" s="174" t="s">
        <v>3</v>
      </c>
      <c r="Q13" s="152">
        <v>777</v>
      </c>
      <c r="R13" s="102" t="s">
        <v>3</v>
      </c>
      <c r="S13" s="151" t="s">
        <v>3</v>
      </c>
      <c r="T13" s="174">
        <v>809</v>
      </c>
      <c r="U13" s="151" t="s">
        <v>3</v>
      </c>
      <c r="V13" s="102">
        <v>820</v>
      </c>
      <c r="W13" s="152" t="s">
        <v>3</v>
      </c>
      <c r="X13" s="102">
        <v>791</v>
      </c>
      <c r="Y13" s="151" t="s">
        <v>3</v>
      </c>
      <c r="Z13" s="174" t="s">
        <v>3</v>
      </c>
      <c r="AA13" s="151">
        <v>822</v>
      </c>
      <c r="AB13" s="102" t="s">
        <v>3</v>
      </c>
      <c r="AC13" s="152" t="s">
        <v>3</v>
      </c>
      <c r="AD13" s="102" t="s">
        <v>3</v>
      </c>
      <c r="AE13" s="191" t="s">
        <v>3</v>
      </c>
      <c r="AF13" s="10"/>
      <c r="AG13" s="22">
        <f t="shared" si="2"/>
        <v>935.68669999999997</v>
      </c>
      <c r="AH13" s="21">
        <f t="shared" si="3"/>
        <v>865.34334999999999</v>
      </c>
      <c r="AI13" s="20">
        <f t="shared" si="4"/>
        <v>809</v>
      </c>
      <c r="AJ13" s="143">
        <f t="shared" si="5"/>
        <v>822.40963333333332</v>
      </c>
      <c r="AK13" s="19">
        <f t="shared" si="6"/>
        <v>777</v>
      </c>
      <c r="AL13" s="18">
        <f t="shared" si="7"/>
        <v>9</v>
      </c>
      <c r="AM13" s="10"/>
    </row>
    <row r="14" spans="1:39" ht="43.5" customHeight="1" thickBot="1" x14ac:dyDescent="0.35">
      <c r="A14" s="365"/>
      <c r="B14" s="125" t="s">
        <v>50</v>
      </c>
      <c r="C14" s="90"/>
      <c r="D14" s="85">
        <f t="shared" si="0"/>
        <v>2.532</v>
      </c>
      <c r="E14" s="108">
        <f t="shared" si="1"/>
        <v>2.33785</v>
      </c>
      <c r="F14" s="296">
        <v>2.2925</v>
      </c>
      <c r="G14" s="282" t="s">
        <v>3</v>
      </c>
      <c r="H14" s="244" t="s">
        <v>3</v>
      </c>
      <c r="I14" s="270">
        <v>2.7715000000000001</v>
      </c>
      <c r="J14" s="257" t="s">
        <v>3</v>
      </c>
      <c r="K14" s="155">
        <v>2.5144000000000002</v>
      </c>
      <c r="L14" s="176" t="s">
        <v>3</v>
      </c>
      <c r="M14" s="157">
        <v>2.2886000000000002</v>
      </c>
      <c r="N14" s="176" t="s">
        <v>3</v>
      </c>
      <c r="O14" s="156" t="s">
        <v>3</v>
      </c>
      <c r="P14" s="176" t="s">
        <v>3</v>
      </c>
      <c r="Q14" s="156">
        <v>2.218</v>
      </c>
      <c r="R14" s="104" t="s">
        <v>3</v>
      </c>
      <c r="S14" s="157" t="s">
        <v>3</v>
      </c>
      <c r="T14" s="176">
        <v>2.4554999999999998</v>
      </c>
      <c r="U14" s="157" t="s">
        <v>3</v>
      </c>
      <c r="V14" s="104">
        <v>2.3832</v>
      </c>
      <c r="W14" s="156" t="s">
        <v>3</v>
      </c>
      <c r="X14" s="104">
        <v>2.2599999999999998</v>
      </c>
      <c r="Y14" s="157" t="s">
        <v>3</v>
      </c>
      <c r="Z14" s="176" t="s">
        <v>3</v>
      </c>
      <c r="AA14" s="157" t="s">
        <v>3</v>
      </c>
      <c r="AB14" s="104" t="s">
        <v>3</v>
      </c>
      <c r="AC14" s="156" t="s">
        <v>3</v>
      </c>
      <c r="AD14" s="104" t="s">
        <v>3</v>
      </c>
      <c r="AE14" s="194" t="s">
        <v>3</v>
      </c>
      <c r="AF14" s="188"/>
      <c r="AG14" s="82">
        <f t="shared" si="2"/>
        <v>2.7715000000000001</v>
      </c>
      <c r="AH14" s="85">
        <f t="shared" si="3"/>
        <v>2.532</v>
      </c>
      <c r="AI14" s="85">
        <f t="shared" si="4"/>
        <v>2.33785</v>
      </c>
      <c r="AJ14" s="140">
        <f t="shared" si="5"/>
        <v>2.3979625000000002</v>
      </c>
      <c r="AK14" s="82">
        <f t="shared" si="6"/>
        <v>2.218</v>
      </c>
      <c r="AL14" s="25">
        <f t="shared" si="7"/>
        <v>8</v>
      </c>
      <c r="AM14" s="10"/>
    </row>
    <row r="15" spans="1:39" ht="33.75" customHeight="1" thickBot="1" x14ac:dyDescent="0.35">
      <c r="A15" s="365"/>
      <c r="B15" s="125" t="s">
        <v>53</v>
      </c>
      <c r="C15" s="78"/>
      <c r="D15" s="79">
        <f t="shared" si="0"/>
        <v>-335</v>
      </c>
      <c r="E15" s="80">
        <f t="shared" si="1"/>
        <v>-235</v>
      </c>
      <c r="F15" s="294" t="s">
        <v>3</v>
      </c>
      <c r="G15" s="280" t="s">
        <v>3</v>
      </c>
      <c r="H15" s="241" t="s">
        <v>3</v>
      </c>
      <c r="I15" s="268">
        <v>-335</v>
      </c>
      <c r="J15" s="255" t="s">
        <v>3</v>
      </c>
      <c r="K15" s="151">
        <v>-148</v>
      </c>
      <c r="L15" s="174" t="s">
        <v>3</v>
      </c>
      <c r="M15" s="151">
        <v>-280</v>
      </c>
      <c r="N15" s="174" t="s">
        <v>3</v>
      </c>
      <c r="O15" s="152" t="s">
        <v>3</v>
      </c>
      <c r="P15" s="174" t="s">
        <v>3</v>
      </c>
      <c r="Q15" s="152" t="s">
        <v>3</v>
      </c>
      <c r="R15" s="102" t="s">
        <v>3</v>
      </c>
      <c r="S15" s="151" t="s">
        <v>3</v>
      </c>
      <c r="T15" s="174" t="s">
        <v>3</v>
      </c>
      <c r="U15" s="151" t="s">
        <v>3</v>
      </c>
      <c r="V15" s="102" t="s">
        <v>3</v>
      </c>
      <c r="W15" s="152" t="s">
        <v>3</v>
      </c>
      <c r="X15" s="102">
        <v>-190</v>
      </c>
      <c r="Y15" s="151" t="s">
        <v>3</v>
      </c>
      <c r="Z15" s="174" t="s">
        <v>3</v>
      </c>
      <c r="AA15" s="151" t="s">
        <v>3</v>
      </c>
      <c r="AB15" s="102" t="s">
        <v>3</v>
      </c>
      <c r="AC15" s="152" t="s">
        <v>3</v>
      </c>
      <c r="AD15" s="102" t="s">
        <v>3</v>
      </c>
      <c r="AE15" s="191" t="s">
        <v>3</v>
      </c>
      <c r="AF15" s="81"/>
      <c r="AG15" s="82">
        <f t="shared" si="2"/>
        <v>-148</v>
      </c>
      <c r="AH15" s="83">
        <f t="shared" si="3"/>
        <v>-335</v>
      </c>
      <c r="AI15" s="80">
        <f t="shared" si="4"/>
        <v>-235</v>
      </c>
      <c r="AJ15" s="140">
        <f t="shared" si="5"/>
        <v>-238.25</v>
      </c>
      <c r="AK15" s="84">
        <f t="shared" si="6"/>
        <v>-335</v>
      </c>
      <c r="AL15" s="25">
        <f t="shared" si="7"/>
        <v>4</v>
      </c>
      <c r="AM15" s="10"/>
    </row>
    <row r="16" spans="1:39" ht="33.75" customHeight="1" thickBot="1" x14ac:dyDescent="0.35">
      <c r="A16" s="365"/>
      <c r="B16" s="123" t="s">
        <v>7</v>
      </c>
      <c r="C16" s="17"/>
      <c r="D16" s="16">
        <f t="shared" si="0"/>
        <v>1120.3425999999999</v>
      </c>
      <c r="E16" s="12">
        <f t="shared" si="1"/>
        <v>919.98450000000003</v>
      </c>
      <c r="F16" s="294" t="s">
        <v>3</v>
      </c>
      <c r="G16" s="280" t="s">
        <v>3</v>
      </c>
      <c r="H16" s="241">
        <v>1220.6851999999999</v>
      </c>
      <c r="I16" s="268">
        <v>1020</v>
      </c>
      <c r="J16" s="255" t="s">
        <v>3</v>
      </c>
      <c r="K16" s="151" t="s">
        <v>3</v>
      </c>
      <c r="L16" s="174">
        <v>1458.1</v>
      </c>
      <c r="M16" s="151" t="s">
        <v>3</v>
      </c>
      <c r="N16" s="174" t="s">
        <v>3</v>
      </c>
      <c r="O16" s="152" t="s">
        <v>3</v>
      </c>
      <c r="P16" s="174" t="s">
        <v>3</v>
      </c>
      <c r="Q16" s="152" t="s">
        <v>3</v>
      </c>
      <c r="R16" s="102">
        <v>1216.5567000000001</v>
      </c>
      <c r="S16" s="151">
        <v>627.1</v>
      </c>
      <c r="T16" s="174" t="s">
        <v>3</v>
      </c>
      <c r="U16" s="151" t="s">
        <v>3</v>
      </c>
      <c r="V16" s="102">
        <v>714</v>
      </c>
      <c r="W16" s="152" t="s">
        <v>3</v>
      </c>
      <c r="X16" s="102">
        <v>619</v>
      </c>
      <c r="Y16" s="151" t="s">
        <v>3</v>
      </c>
      <c r="Z16" s="174" t="s">
        <v>3</v>
      </c>
      <c r="AA16" s="151">
        <v>919.98450000000003</v>
      </c>
      <c r="AB16" s="102" t="s">
        <v>3</v>
      </c>
      <c r="AC16" s="152" t="s">
        <v>3</v>
      </c>
      <c r="AD16" s="102">
        <v>700</v>
      </c>
      <c r="AE16" s="191" t="s">
        <v>3</v>
      </c>
      <c r="AF16" s="15"/>
      <c r="AG16" s="14">
        <f t="shared" si="2"/>
        <v>1458.1</v>
      </c>
      <c r="AH16" s="13">
        <f t="shared" si="3"/>
        <v>1120.3425999999999</v>
      </c>
      <c r="AI16" s="12">
        <f t="shared" si="4"/>
        <v>919.98450000000003</v>
      </c>
      <c r="AJ16" s="141">
        <f t="shared" si="5"/>
        <v>943.93626666666671</v>
      </c>
      <c r="AK16" s="11">
        <f t="shared" si="6"/>
        <v>619</v>
      </c>
      <c r="AL16" s="18">
        <f t="shared" si="7"/>
        <v>9</v>
      </c>
      <c r="AM16" s="10"/>
    </row>
    <row r="17" spans="1:39" ht="33.75" customHeight="1" thickBot="1" x14ac:dyDescent="0.35">
      <c r="A17" s="365"/>
      <c r="B17" s="121" t="s">
        <v>40</v>
      </c>
      <c r="C17" s="17"/>
      <c r="D17" s="16">
        <f t="shared" si="0"/>
        <v>-225</v>
      </c>
      <c r="E17" s="12">
        <f t="shared" si="1"/>
        <v>-250.7</v>
      </c>
      <c r="F17" s="294" t="s">
        <v>3</v>
      </c>
      <c r="G17" s="280" t="s">
        <v>3</v>
      </c>
      <c r="H17" s="241">
        <v>-177</v>
      </c>
      <c r="I17" s="268">
        <v>-273</v>
      </c>
      <c r="J17" s="255" t="s">
        <v>3</v>
      </c>
      <c r="K17" s="151" t="s">
        <v>3</v>
      </c>
      <c r="L17" s="174">
        <v>-200</v>
      </c>
      <c r="M17" s="151" t="s">
        <v>3</v>
      </c>
      <c r="N17" s="174" t="s">
        <v>3</v>
      </c>
      <c r="O17" s="152" t="s">
        <v>3</v>
      </c>
      <c r="P17" s="174" t="s">
        <v>3</v>
      </c>
      <c r="Q17" s="152" t="s">
        <v>3</v>
      </c>
      <c r="R17" s="102">
        <v>-212</v>
      </c>
      <c r="S17" s="151">
        <v>-423</v>
      </c>
      <c r="T17" s="174" t="s">
        <v>3</v>
      </c>
      <c r="U17" s="151" t="s">
        <v>3</v>
      </c>
      <c r="V17" s="102" t="s">
        <v>3</v>
      </c>
      <c r="W17" s="152" t="s">
        <v>3</v>
      </c>
      <c r="X17" s="102">
        <v>-278</v>
      </c>
      <c r="Y17" s="151" t="s">
        <v>3</v>
      </c>
      <c r="Z17" s="174" t="s">
        <v>3</v>
      </c>
      <c r="AA17" s="151">
        <v>-228.4</v>
      </c>
      <c r="AB17" s="102" t="s">
        <v>3</v>
      </c>
      <c r="AC17" s="152" t="s">
        <v>3</v>
      </c>
      <c r="AD17" s="102">
        <v>-449</v>
      </c>
      <c r="AE17" s="191" t="s">
        <v>3</v>
      </c>
      <c r="AF17" s="15"/>
      <c r="AG17" s="14">
        <f t="shared" si="2"/>
        <v>-177</v>
      </c>
      <c r="AH17" s="13">
        <f t="shared" si="3"/>
        <v>-225</v>
      </c>
      <c r="AI17" s="12">
        <f t="shared" si="4"/>
        <v>-250.7</v>
      </c>
      <c r="AJ17" s="141">
        <f t="shared" si="5"/>
        <v>-280.05</v>
      </c>
      <c r="AK17" s="11">
        <f t="shared" si="6"/>
        <v>-449</v>
      </c>
      <c r="AL17" s="25">
        <f t="shared" si="7"/>
        <v>8</v>
      </c>
      <c r="AM17" s="10"/>
    </row>
    <row r="18" spans="1:39" ht="33.75" customHeight="1" thickBot="1" x14ac:dyDescent="0.35">
      <c r="A18" s="365"/>
      <c r="B18" s="124" t="s">
        <v>8</v>
      </c>
      <c r="C18" s="70"/>
      <c r="D18" s="86">
        <f t="shared" si="0"/>
        <v>431.17129999999997</v>
      </c>
      <c r="E18" s="72">
        <f t="shared" si="1"/>
        <v>108.5</v>
      </c>
      <c r="F18" s="294" t="s">
        <v>3</v>
      </c>
      <c r="G18" s="280" t="s">
        <v>3</v>
      </c>
      <c r="H18" s="241">
        <v>555.34259999999995</v>
      </c>
      <c r="I18" s="268">
        <v>307</v>
      </c>
      <c r="J18" s="255" t="s">
        <v>3</v>
      </c>
      <c r="K18" s="151" t="s">
        <v>3</v>
      </c>
      <c r="L18" s="174" t="s">
        <v>3</v>
      </c>
      <c r="M18" s="151">
        <v>115</v>
      </c>
      <c r="N18" s="174">
        <v>90</v>
      </c>
      <c r="O18" s="152" t="s">
        <v>3</v>
      </c>
      <c r="P18" s="174" t="s">
        <v>3</v>
      </c>
      <c r="Q18" s="152">
        <v>361.05</v>
      </c>
      <c r="R18" s="102">
        <v>655.98969999999997</v>
      </c>
      <c r="S18" s="151">
        <v>35.5</v>
      </c>
      <c r="T18" s="174">
        <v>99</v>
      </c>
      <c r="U18" s="151" t="s">
        <v>3</v>
      </c>
      <c r="V18" s="102">
        <v>230</v>
      </c>
      <c r="W18" s="152">
        <v>87.15</v>
      </c>
      <c r="X18" s="102">
        <v>100</v>
      </c>
      <c r="Y18" s="151" t="s">
        <v>3</v>
      </c>
      <c r="Z18" s="174" t="s">
        <v>3</v>
      </c>
      <c r="AA18" s="151" t="s">
        <v>3</v>
      </c>
      <c r="AB18" s="102" t="s">
        <v>3</v>
      </c>
      <c r="AC18" s="152" t="s">
        <v>3</v>
      </c>
      <c r="AD18" s="102">
        <v>102</v>
      </c>
      <c r="AE18" s="191" t="s">
        <v>3</v>
      </c>
      <c r="AF18" s="73"/>
      <c r="AG18" s="87">
        <f t="shared" si="2"/>
        <v>655.98969999999997</v>
      </c>
      <c r="AH18" s="88">
        <f t="shared" si="3"/>
        <v>431.17129999999997</v>
      </c>
      <c r="AI18" s="72">
        <f t="shared" si="4"/>
        <v>108.5</v>
      </c>
      <c r="AJ18" s="142">
        <f t="shared" si="5"/>
        <v>228.16935833333332</v>
      </c>
      <c r="AK18" s="89">
        <f t="shared" si="6"/>
        <v>35.5</v>
      </c>
      <c r="AL18" s="25">
        <f t="shared" si="7"/>
        <v>12</v>
      </c>
      <c r="AM18" s="10"/>
    </row>
    <row r="19" spans="1:39" ht="33.75" customHeight="1" thickBot="1" x14ac:dyDescent="0.35">
      <c r="A19" s="365"/>
      <c r="B19" s="125" t="s">
        <v>52</v>
      </c>
      <c r="C19" s="78"/>
      <c r="D19" s="79" t="str">
        <f t="shared" si="0"/>
        <v>-</v>
      </c>
      <c r="E19" s="80">
        <f t="shared" si="1"/>
        <v>-120.6125</v>
      </c>
      <c r="F19" s="294" t="s">
        <v>3</v>
      </c>
      <c r="G19" s="280" t="s">
        <v>3</v>
      </c>
      <c r="H19" s="241" t="s">
        <v>3</v>
      </c>
      <c r="I19" s="268" t="s">
        <v>3</v>
      </c>
      <c r="J19" s="255" t="s">
        <v>3</v>
      </c>
      <c r="K19" s="151" t="s">
        <v>3</v>
      </c>
      <c r="L19" s="174" t="s">
        <v>3</v>
      </c>
      <c r="M19" s="151" t="s">
        <v>3</v>
      </c>
      <c r="N19" s="174">
        <v>-235</v>
      </c>
      <c r="O19" s="152" t="s">
        <v>3</v>
      </c>
      <c r="P19" s="174" t="s">
        <v>3</v>
      </c>
      <c r="Q19" s="152">
        <v>-6.2249999999999996</v>
      </c>
      <c r="R19" s="102" t="s">
        <v>3</v>
      </c>
      <c r="S19" s="151" t="s">
        <v>3</v>
      </c>
      <c r="T19" s="174" t="s">
        <v>3</v>
      </c>
      <c r="U19" s="151" t="s">
        <v>3</v>
      </c>
      <c r="V19" s="102" t="s">
        <v>3</v>
      </c>
      <c r="W19" s="152" t="s">
        <v>3</v>
      </c>
      <c r="X19" s="102" t="s">
        <v>3</v>
      </c>
      <c r="Y19" s="151" t="s">
        <v>3</v>
      </c>
      <c r="Z19" s="174" t="s">
        <v>3</v>
      </c>
      <c r="AA19" s="151" t="s">
        <v>3</v>
      </c>
      <c r="AB19" s="102" t="s">
        <v>3</v>
      </c>
      <c r="AC19" s="152" t="s">
        <v>3</v>
      </c>
      <c r="AD19" s="102" t="s">
        <v>3</v>
      </c>
      <c r="AE19" s="191" t="s">
        <v>3</v>
      </c>
      <c r="AF19" s="81"/>
      <c r="AG19" s="82">
        <f t="shared" si="2"/>
        <v>-6.2249999999999996</v>
      </c>
      <c r="AH19" s="83" t="str">
        <f t="shared" si="3"/>
        <v>-</v>
      </c>
      <c r="AI19" s="80">
        <f t="shared" si="4"/>
        <v>-120.6125</v>
      </c>
      <c r="AJ19" s="140">
        <f t="shared" si="5"/>
        <v>-120.6125</v>
      </c>
      <c r="AK19" s="84">
        <f t="shared" si="6"/>
        <v>-235</v>
      </c>
      <c r="AL19" s="25">
        <f t="shared" si="7"/>
        <v>2</v>
      </c>
      <c r="AM19" s="10"/>
    </row>
    <row r="20" spans="1:39" ht="33.75" customHeight="1" thickBot="1" x14ac:dyDescent="0.35">
      <c r="A20" s="365"/>
      <c r="B20" s="125" t="s">
        <v>51</v>
      </c>
      <c r="C20" s="78"/>
      <c r="D20" s="79">
        <f t="shared" si="0"/>
        <v>622.5</v>
      </c>
      <c r="E20" s="80">
        <f t="shared" si="1"/>
        <v>622.5</v>
      </c>
      <c r="F20" s="294" t="s">
        <v>3</v>
      </c>
      <c r="G20" s="280" t="s">
        <v>3</v>
      </c>
      <c r="H20" s="241">
        <v>622.5</v>
      </c>
      <c r="I20" s="268">
        <v>622.5</v>
      </c>
      <c r="J20" s="255" t="s">
        <v>3</v>
      </c>
      <c r="K20" s="151" t="s">
        <v>3</v>
      </c>
      <c r="L20" s="174" t="s">
        <v>3</v>
      </c>
      <c r="M20" s="151">
        <v>622.5</v>
      </c>
      <c r="N20" s="174">
        <v>622.5</v>
      </c>
      <c r="O20" s="152" t="s">
        <v>3</v>
      </c>
      <c r="P20" s="174" t="s">
        <v>3</v>
      </c>
      <c r="Q20" s="152">
        <v>622.5</v>
      </c>
      <c r="R20" s="102">
        <v>622.5</v>
      </c>
      <c r="S20" s="151">
        <v>622.5</v>
      </c>
      <c r="T20" s="174">
        <v>622.5</v>
      </c>
      <c r="U20" s="151" t="s">
        <v>3</v>
      </c>
      <c r="V20" s="102">
        <v>622.5</v>
      </c>
      <c r="W20" s="152">
        <v>622.5</v>
      </c>
      <c r="X20" s="102">
        <v>622.5</v>
      </c>
      <c r="Y20" s="151" t="s">
        <v>3</v>
      </c>
      <c r="Z20" s="174" t="s">
        <v>3</v>
      </c>
      <c r="AA20" s="151">
        <v>622.5</v>
      </c>
      <c r="AB20" s="102" t="s">
        <v>3</v>
      </c>
      <c r="AC20" s="152" t="s">
        <v>3</v>
      </c>
      <c r="AD20" s="102">
        <v>622.5</v>
      </c>
      <c r="AE20" s="191" t="s">
        <v>3</v>
      </c>
      <c r="AF20" s="81"/>
      <c r="AG20" s="82">
        <f t="shared" si="2"/>
        <v>622.5</v>
      </c>
      <c r="AH20" s="83">
        <f t="shared" si="3"/>
        <v>622.5</v>
      </c>
      <c r="AI20" s="80">
        <f t="shared" si="4"/>
        <v>622.5</v>
      </c>
      <c r="AJ20" s="140">
        <f t="shared" si="5"/>
        <v>622.5</v>
      </c>
      <c r="AK20" s="84">
        <f t="shared" si="6"/>
        <v>622.5</v>
      </c>
      <c r="AL20" s="25">
        <f t="shared" si="7"/>
        <v>13</v>
      </c>
      <c r="AM20" s="10"/>
    </row>
    <row r="21" spans="1:39" ht="33.75" customHeight="1" thickBot="1" x14ac:dyDescent="0.35">
      <c r="A21" s="365"/>
      <c r="B21" s="124" t="s">
        <v>41</v>
      </c>
      <c r="C21" s="91"/>
      <c r="D21" s="92">
        <f t="shared" si="0"/>
        <v>0.69259999999999999</v>
      </c>
      <c r="E21" s="93">
        <f t="shared" si="1"/>
        <v>0.1847</v>
      </c>
      <c r="F21" s="297" t="s">
        <v>3</v>
      </c>
      <c r="G21" s="283" t="s">
        <v>3</v>
      </c>
      <c r="H21" s="245">
        <v>0.8921</v>
      </c>
      <c r="I21" s="271">
        <v>0.49309999999999998</v>
      </c>
      <c r="J21" s="258" t="s">
        <v>3</v>
      </c>
      <c r="K21" s="158" t="s">
        <v>3</v>
      </c>
      <c r="L21" s="177" t="s">
        <v>3</v>
      </c>
      <c r="M21" s="158">
        <v>0.1847</v>
      </c>
      <c r="N21" s="177">
        <v>0.14449999999999999</v>
      </c>
      <c r="O21" s="159" t="s">
        <v>3</v>
      </c>
      <c r="P21" s="177" t="s">
        <v>3</v>
      </c>
      <c r="Q21" s="159">
        <v>0.57999999999999996</v>
      </c>
      <c r="R21" s="105">
        <v>1.0537000000000001</v>
      </c>
      <c r="S21" s="158">
        <v>5.7000000000000002E-2</v>
      </c>
      <c r="T21" s="177">
        <v>0.159</v>
      </c>
      <c r="U21" s="158" t="s">
        <v>3</v>
      </c>
      <c r="V21" s="105">
        <v>0.36940000000000001</v>
      </c>
      <c r="W21" s="159">
        <v>0.14000000000000001</v>
      </c>
      <c r="X21" s="105">
        <v>0.16059999999999999</v>
      </c>
      <c r="Y21" s="158" t="s">
        <v>3</v>
      </c>
      <c r="Z21" s="177" t="s">
        <v>3</v>
      </c>
      <c r="AA21" s="158">
        <v>0.79369999999999996</v>
      </c>
      <c r="AB21" s="105" t="s">
        <v>3</v>
      </c>
      <c r="AC21" s="159" t="s">
        <v>3</v>
      </c>
      <c r="AD21" s="105">
        <v>0.1638</v>
      </c>
      <c r="AE21" s="195" t="s">
        <v>3</v>
      </c>
      <c r="AF21" s="81"/>
      <c r="AG21" s="94">
        <f t="shared" si="2"/>
        <v>1.0537000000000001</v>
      </c>
      <c r="AH21" s="95">
        <f t="shared" si="3"/>
        <v>0.69259999999999999</v>
      </c>
      <c r="AI21" s="93">
        <f t="shared" si="4"/>
        <v>0.1847</v>
      </c>
      <c r="AJ21" s="144">
        <f t="shared" si="5"/>
        <v>0.39935384615384617</v>
      </c>
      <c r="AK21" s="96">
        <f t="shared" si="6"/>
        <v>5.7000000000000002E-2</v>
      </c>
      <c r="AL21" s="25">
        <f t="shared" si="7"/>
        <v>13</v>
      </c>
      <c r="AM21" s="10"/>
    </row>
    <row r="22" spans="1:39" ht="33.75" customHeight="1" thickBot="1" x14ac:dyDescent="0.35">
      <c r="A22" s="365"/>
      <c r="B22" s="125" t="s">
        <v>42</v>
      </c>
      <c r="C22" s="91"/>
      <c r="D22" s="92" t="str">
        <f t="shared" si="0"/>
        <v>-</v>
      </c>
      <c r="E22" s="93">
        <f t="shared" si="1"/>
        <v>-0.19375000000000001</v>
      </c>
      <c r="F22" s="297" t="s">
        <v>3</v>
      </c>
      <c r="G22" s="283" t="s">
        <v>3</v>
      </c>
      <c r="H22" s="245" t="s">
        <v>3</v>
      </c>
      <c r="I22" s="271" t="s">
        <v>3</v>
      </c>
      <c r="J22" s="258" t="s">
        <v>3</v>
      </c>
      <c r="K22" s="158" t="s">
        <v>3</v>
      </c>
      <c r="L22" s="177" t="s">
        <v>3</v>
      </c>
      <c r="M22" s="158" t="s">
        <v>3</v>
      </c>
      <c r="N22" s="177">
        <v>-0.3775</v>
      </c>
      <c r="O22" s="159" t="s">
        <v>3</v>
      </c>
      <c r="P22" s="177" t="s">
        <v>3</v>
      </c>
      <c r="Q22" s="159">
        <v>-0.01</v>
      </c>
      <c r="R22" s="105" t="s">
        <v>3</v>
      </c>
      <c r="S22" s="158" t="s">
        <v>3</v>
      </c>
      <c r="T22" s="177" t="s">
        <v>3</v>
      </c>
      <c r="U22" s="158" t="s">
        <v>3</v>
      </c>
      <c r="V22" s="105" t="s">
        <v>3</v>
      </c>
      <c r="W22" s="159" t="s">
        <v>3</v>
      </c>
      <c r="X22" s="105" t="s">
        <v>3</v>
      </c>
      <c r="Y22" s="158" t="s">
        <v>3</v>
      </c>
      <c r="Z22" s="177" t="s">
        <v>3</v>
      </c>
      <c r="AA22" s="158" t="s">
        <v>3</v>
      </c>
      <c r="AB22" s="105" t="s">
        <v>3</v>
      </c>
      <c r="AC22" s="159" t="s">
        <v>3</v>
      </c>
      <c r="AD22" s="105" t="s">
        <v>3</v>
      </c>
      <c r="AE22" s="195" t="s">
        <v>3</v>
      </c>
      <c r="AF22" s="81"/>
      <c r="AG22" s="94">
        <f t="shared" si="2"/>
        <v>-0.01</v>
      </c>
      <c r="AH22" s="95" t="str">
        <f t="shared" si="3"/>
        <v>-</v>
      </c>
      <c r="AI22" s="93">
        <f t="shared" si="4"/>
        <v>-0.19375000000000001</v>
      </c>
      <c r="AJ22" s="144">
        <f t="shared" si="5"/>
        <v>-0.19375000000000001</v>
      </c>
      <c r="AK22" s="97">
        <f t="shared" si="6"/>
        <v>-0.3775</v>
      </c>
      <c r="AL22" s="26">
        <f t="shared" si="7"/>
        <v>2</v>
      </c>
      <c r="AM22" s="10"/>
    </row>
    <row r="23" spans="1:39" ht="33.75" customHeight="1" thickBot="1" x14ac:dyDescent="0.35">
      <c r="A23" s="365"/>
      <c r="B23" s="127" t="s">
        <v>43</v>
      </c>
      <c r="C23" s="37"/>
      <c r="D23" s="36" t="str">
        <f t="shared" si="0"/>
        <v>-</v>
      </c>
      <c r="E23" s="33" t="str">
        <f t="shared" si="1"/>
        <v>-</v>
      </c>
      <c r="F23" s="297" t="s">
        <v>3</v>
      </c>
      <c r="G23" s="283" t="s">
        <v>3</v>
      </c>
      <c r="H23" s="245" t="s">
        <v>3</v>
      </c>
      <c r="I23" s="271" t="s">
        <v>3</v>
      </c>
      <c r="J23" s="258" t="s">
        <v>3</v>
      </c>
      <c r="K23" s="158" t="s">
        <v>3</v>
      </c>
      <c r="L23" s="177" t="s">
        <v>3</v>
      </c>
      <c r="M23" s="158" t="s">
        <v>3</v>
      </c>
      <c r="N23" s="177" t="s">
        <v>3</v>
      </c>
      <c r="O23" s="159" t="s">
        <v>3</v>
      </c>
      <c r="P23" s="177" t="s">
        <v>3</v>
      </c>
      <c r="Q23" s="159" t="s">
        <v>3</v>
      </c>
      <c r="R23" s="105" t="s">
        <v>3</v>
      </c>
      <c r="S23" s="158" t="s">
        <v>3</v>
      </c>
      <c r="T23" s="177" t="s">
        <v>3</v>
      </c>
      <c r="U23" s="158" t="s">
        <v>3</v>
      </c>
      <c r="V23" s="105" t="s">
        <v>3</v>
      </c>
      <c r="W23" s="159" t="s">
        <v>3</v>
      </c>
      <c r="X23" s="105" t="s">
        <v>3</v>
      </c>
      <c r="Y23" s="158" t="s">
        <v>3</v>
      </c>
      <c r="Z23" s="177" t="s">
        <v>3</v>
      </c>
      <c r="AA23" s="158" t="s">
        <v>3</v>
      </c>
      <c r="AB23" s="105" t="s">
        <v>3</v>
      </c>
      <c r="AC23" s="159" t="s">
        <v>3</v>
      </c>
      <c r="AD23" s="105" t="s">
        <v>3</v>
      </c>
      <c r="AE23" s="195" t="s">
        <v>3</v>
      </c>
      <c r="AF23" s="10"/>
      <c r="AG23" s="35">
        <f t="shared" si="2"/>
        <v>0</v>
      </c>
      <c r="AH23" s="34" t="str">
        <f t="shared" si="3"/>
        <v>-</v>
      </c>
      <c r="AI23" s="33" t="str">
        <f t="shared" si="4"/>
        <v>-</v>
      </c>
      <c r="AJ23" s="145" t="str">
        <f t="shared" si="5"/>
        <v>-</v>
      </c>
      <c r="AK23" s="32">
        <f t="shared" si="6"/>
        <v>0</v>
      </c>
      <c r="AL23" s="24">
        <f t="shared" si="7"/>
        <v>0</v>
      </c>
      <c r="AM23" s="10"/>
    </row>
    <row r="24" spans="1:39" ht="33.75" customHeight="1" thickBot="1" x14ac:dyDescent="0.35">
      <c r="A24" s="365"/>
      <c r="B24" s="122" t="s">
        <v>44</v>
      </c>
      <c r="C24" s="37"/>
      <c r="D24" s="36">
        <f t="shared" si="0"/>
        <v>0.15</v>
      </c>
      <c r="E24" s="33">
        <f t="shared" si="1"/>
        <v>0.15</v>
      </c>
      <c r="F24" s="297">
        <v>0.15</v>
      </c>
      <c r="G24" s="283" t="s">
        <v>3</v>
      </c>
      <c r="H24" s="245">
        <v>0.15</v>
      </c>
      <c r="I24" s="271">
        <v>0.15</v>
      </c>
      <c r="J24" s="258">
        <v>0.15</v>
      </c>
      <c r="K24" s="158">
        <v>0.15</v>
      </c>
      <c r="L24" s="177">
        <v>0.15</v>
      </c>
      <c r="M24" s="158">
        <v>0.15</v>
      </c>
      <c r="N24" s="177" t="s">
        <v>3</v>
      </c>
      <c r="O24" s="159" t="s">
        <v>3</v>
      </c>
      <c r="P24" s="177" t="s">
        <v>3</v>
      </c>
      <c r="Q24" s="159">
        <v>0.4</v>
      </c>
      <c r="R24" s="105">
        <v>0.2</v>
      </c>
      <c r="S24" s="158">
        <v>0.2</v>
      </c>
      <c r="T24" s="177">
        <v>0.1</v>
      </c>
      <c r="U24" s="158" t="s">
        <v>3</v>
      </c>
      <c r="V24" s="105">
        <v>0.5</v>
      </c>
      <c r="W24" s="159">
        <v>0.15</v>
      </c>
      <c r="X24" s="105">
        <v>0.15</v>
      </c>
      <c r="Y24" s="158">
        <v>0.12</v>
      </c>
      <c r="Z24" s="177" t="s">
        <v>3</v>
      </c>
      <c r="AA24" s="158">
        <v>0.20250000000000001</v>
      </c>
      <c r="AB24" s="105" t="s">
        <v>3</v>
      </c>
      <c r="AC24" s="159" t="s">
        <v>3</v>
      </c>
      <c r="AD24" s="105">
        <v>0.15</v>
      </c>
      <c r="AE24" s="195" t="s">
        <v>3</v>
      </c>
      <c r="AF24" s="10"/>
      <c r="AG24" s="98">
        <f t="shared" si="2"/>
        <v>0.5</v>
      </c>
      <c r="AH24" s="34">
        <f t="shared" si="3"/>
        <v>0.15</v>
      </c>
      <c r="AI24" s="33">
        <f t="shared" si="4"/>
        <v>0.15</v>
      </c>
      <c r="AJ24" s="145">
        <f t="shared" si="5"/>
        <v>0.18955882352941178</v>
      </c>
      <c r="AK24" s="32">
        <f t="shared" si="6"/>
        <v>0.1</v>
      </c>
      <c r="AL24" s="24">
        <f t="shared" si="7"/>
        <v>17</v>
      </c>
      <c r="AM24" s="10"/>
    </row>
    <row r="25" spans="1:39" ht="4.5" customHeight="1" thickBot="1" x14ac:dyDescent="0.35">
      <c r="A25" s="365"/>
      <c r="B25" s="122"/>
      <c r="C25" s="31"/>
      <c r="D25" s="30"/>
      <c r="E25" s="28" t="str">
        <f t="shared" si="1"/>
        <v>-</v>
      </c>
      <c r="F25" s="298" t="s">
        <v>3</v>
      </c>
      <c r="G25" s="284" t="s">
        <v>3</v>
      </c>
      <c r="H25" s="246" t="s">
        <v>3</v>
      </c>
      <c r="I25" s="272" t="s">
        <v>3</v>
      </c>
      <c r="J25" s="259" t="s">
        <v>3</v>
      </c>
      <c r="K25" s="187" t="s">
        <v>3</v>
      </c>
      <c r="L25" s="178" t="s">
        <v>3</v>
      </c>
      <c r="M25" s="160" t="s">
        <v>3</v>
      </c>
      <c r="N25" s="178" t="s">
        <v>3</v>
      </c>
      <c r="O25" s="161" t="s">
        <v>3</v>
      </c>
      <c r="P25" s="178" t="s">
        <v>3</v>
      </c>
      <c r="Q25" s="161" t="s">
        <v>3</v>
      </c>
      <c r="R25" s="106" t="s">
        <v>3</v>
      </c>
      <c r="S25" s="160" t="s">
        <v>3</v>
      </c>
      <c r="T25" s="178" t="s">
        <v>3</v>
      </c>
      <c r="U25" s="160" t="s">
        <v>3</v>
      </c>
      <c r="V25" s="106" t="s">
        <v>3</v>
      </c>
      <c r="W25" s="161" t="s">
        <v>3</v>
      </c>
      <c r="X25" s="106" t="s">
        <v>3</v>
      </c>
      <c r="Y25" s="160" t="s">
        <v>3</v>
      </c>
      <c r="Z25" s="178" t="s">
        <v>3</v>
      </c>
      <c r="AA25" s="160" t="s">
        <v>3</v>
      </c>
      <c r="AB25" s="106" t="s">
        <v>3</v>
      </c>
      <c r="AC25" s="161" t="s">
        <v>3</v>
      </c>
      <c r="AD25" s="106" t="s">
        <v>3</v>
      </c>
      <c r="AE25" s="196" t="s">
        <v>3</v>
      </c>
      <c r="AF25" s="188"/>
      <c r="AG25" s="25"/>
      <c r="AH25" s="29">
        <f t="shared" si="3"/>
        <v>0</v>
      </c>
      <c r="AI25" s="28" t="str">
        <f t="shared" si="4"/>
        <v>-</v>
      </c>
      <c r="AJ25" s="146"/>
      <c r="AK25" s="27">
        <f t="shared" si="6"/>
        <v>0</v>
      </c>
      <c r="AL25" s="24">
        <f t="shared" si="7"/>
        <v>0</v>
      </c>
      <c r="AM25" s="10"/>
    </row>
    <row r="26" spans="1:39" ht="33.75" customHeight="1" thickBot="1" x14ac:dyDescent="0.35">
      <c r="A26" s="366" t="s">
        <v>35</v>
      </c>
      <c r="B26" s="128" t="s">
        <v>45</v>
      </c>
      <c r="C26" s="8"/>
      <c r="D26" s="16">
        <f t="shared" ref="D26:D32" si="8">IF(ISNUMBER(MEDIAN(F26:J26)),MEDIAN(F26:J26),"-")</f>
        <v>1097</v>
      </c>
      <c r="E26" s="12">
        <f t="shared" si="1"/>
        <v>1033.5051000000001</v>
      </c>
      <c r="F26" s="294">
        <v>1097</v>
      </c>
      <c r="G26" s="280" t="s">
        <v>3</v>
      </c>
      <c r="H26" s="241">
        <v>1147.8515</v>
      </c>
      <c r="I26" s="268">
        <v>735.7518</v>
      </c>
      <c r="J26" s="255" t="s">
        <v>3</v>
      </c>
      <c r="K26" s="151" t="s">
        <v>3</v>
      </c>
      <c r="L26" s="174">
        <v>1511.6</v>
      </c>
      <c r="M26" s="151" t="s">
        <v>3</v>
      </c>
      <c r="N26" s="174" t="s">
        <v>3</v>
      </c>
      <c r="O26" s="152" t="s">
        <v>3</v>
      </c>
      <c r="P26" s="174" t="s">
        <v>3</v>
      </c>
      <c r="Q26" s="152" t="s">
        <v>3</v>
      </c>
      <c r="R26" s="102">
        <v>1191.8791000000001</v>
      </c>
      <c r="S26" s="151" t="s">
        <v>3</v>
      </c>
      <c r="T26" s="174" t="s">
        <v>3</v>
      </c>
      <c r="U26" s="151" t="s">
        <v>3</v>
      </c>
      <c r="V26" s="102">
        <v>498</v>
      </c>
      <c r="W26" s="152" t="s">
        <v>3</v>
      </c>
      <c r="X26" s="102">
        <v>942</v>
      </c>
      <c r="Y26" s="151">
        <v>308</v>
      </c>
      <c r="Z26" s="174" t="s">
        <v>3</v>
      </c>
      <c r="AA26" s="151">
        <v>991.01020000000005</v>
      </c>
      <c r="AB26" s="102" t="s">
        <v>3</v>
      </c>
      <c r="AC26" s="152" t="s">
        <v>3</v>
      </c>
      <c r="AD26" s="102">
        <v>1076</v>
      </c>
      <c r="AE26" s="191" t="s">
        <v>3</v>
      </c>
      <c r="AF26" s="10"/>
      <c r="AG26" s="14">
        <f t="shared" ref="AG26:AG32" si="9">IF(ISNUMBER(MAX(F26:AE26) ),MAX(F26:AE26),"-")</f>
        <v>1511.6</v>
      </c>
      <c r="AH26" s="13">
        <f t="shared" si="3"/>
        <v>1097</v>
      </c>
      <c r="AI26" s="12">
        <f t="shared" si="4"/>
        <v>1033.5051000000001</v>
      </c>
      <c r="AJ26" s="141">
        <f t="shared" ref="AJ26:AJ32" si="10">IF(ISNUMBER(AVERAGE(F26:AE26)),AVERAGE(F26:AE26),"-")</f>
        <v>949.90926000000002</v>
      </c>
      <c r="AK26" s="11">
        <f t="shared" si="6"/>
        <v>308</v>
      </c>
      <c r="AL26" s="24">
        <f t="shared" si="7"/>
        <v>10</v>
      </c>
      <c r="AM26" s="10"/>
    </row>
    <row r="27" spans="1:39" ht="33.75" customHeight="1" thickBot="1" x14ac:dyDescent="0.35">
      <c r="A27" s="366"/>
      <c r="B27" s="128" t="s">
        <v>46</v>
      </c>
      <c r="C27" s="8"/>
      <c r="D27" s="16">
        <f t="shared" si="8"/>
        <v>-1400</v>
      </c>
      <c r="E27" s="186">
        <f t="shared" si="1"/>
        <v>-1354.8</v>
      </c>
      <c r="F27" s="296">
        <v>-1467</v>
      </c>
      <c r="G27" s="282" t="s">
        <v>3</v>
      </c>
      <c r="H27" s="244">
        <v>-1400</v>
      </c>
      <c r="I27" s="270">
        <v>-1158</v>
      </c>
      <c r="J27" s="257" t="s">
        <v>3</v>
      </c>
      <c r="K27" s="155" t="s">
        <v>3</v>
      </c>
      <c r="L27" s="176">
        <v>-1450</v>
      </c>
      <c r="M27" s="157" t="s">
        <v>3</v>
      </c>
      <c r="N27" s="176" t="s">
        <v>3</v>
      </c>
      <c r="O27" s="156" t="s">
        <v>3</v>
      </c>
      <c r="P27" s="176" t="s">
        <v>3</v>
      </c>
      <c r="Q27" s="156" t="s">
        <v>3</v>
      </c>
      <c r="R27" s="104">
        <v>-1222</v>
      </c>
      <c r="S27" s="157" t="s">
        <v>3</v>
      </c>
      <c r="T27" s="176" t="s">
        <v>3</v>
      </c>
      <c r="U27" s="157" t="s">
        <v>3</v>
      </c>
      <c r="V27" s="104">
        <v>-969</v>
      </c>
      <c r="W27" s="156" t="s">
        <v>3</v>
      </c>
      <c r="X27" s="104">
        <v>-1346</v>
      </c>
      <c r="Y27" s="157">
        <v>-1038</v>
      </c>
      <c r="Z27" s="176" t="s">
        <v>3</v>
      </c>
      <c r="AA27" s="157">
        <v>-1363.6</v>
      </c>
      <c r="AB27" s="104" t="s">
        <v>3</v>
      </c>
      <c r="AC27" s="156" t="s">
        <v>3</v>
      </c>
      <c r="AD27" s="104">
        <v>-1510</v>
      </c>
      <c r="AE27" s="194" t="s">
        <v>3</v>
      </c>
      <c r="AF27" s="10"/>
      <c r="AG27" s="14">
        <f t="shared" si="9"/>
        <v>-969</v>
      </c>
      <c r="AH27" s="13">
        <f t="shared" si="3"/>
        <v>-1400</v>
      </c>
      <c r="AI27" s="12">
        <f t="shared" si="4"/>
        <v>-1354.8</v>
      </c>
      <c r="AJ27" s="141">
        <f t="shared" si="10"/>
        <v>-1292.3600000000001</v>
      </c>
      <c r="AK27" s="11">
        <f t="shared" si="6"/>
        <v>-1510</v>
      </c>
      <c r="AL27" s="24">
        <f t="shared" si="7"/>
        <v>10</v>
      </c>
      <c r="AM27" s="10"/>
    </row>
    <row r="28" spans="1:39" ht="33.75" customHeight="1" thickBot="1" x14ac:dyDescent="0.35">
      <c r="A28" s="366"/>
      <c r="B28" s="128" t="s">
        <v>47</v>
      </c>
      <c r="C28" s="8"/>
      <c r="D28" s="16">
        <f t="shared" si="8"/>
        <v>-1400</v>
      </c>
      <c r="E28" s="12">
        <f t="shared" si="1"/>
        <v>-1320</v>
      </c>
      <c r="F28" s="294">
        <v>-1467</v>
      </c>
      <c r="G28" s="280" t="s">
        <v>3</v>
      </c>
      <c r="H28" s="241">
        <v>-1400</v>
      </c>
      <c r="I28" s="268">
        <v>-1237</v>
      </c>
      <c r="J28" s="255" t="s">
        <v>3</v>
      </c>
      <c r="K28" s="151" t="s">
        <v>3</v>
      </c>
      <c r="L28" s="174">
        <v>-1450</v>
      </c>
      <c r="M28" s="151" t="s">
        <v>3</v>
      </c>
      <c r="N28" s="174" t="s">
        <v>3</v>
      </c>
      <c r="O28" s="152" t="s">
        <v>3</v>
      </c>
      <c r="P28" s="174" t="s">
        <v>3</v>
      </c>
      <c r="Q28" s="152" t="s">
        <v>3</v>
      </c>
      <c r="R28" s="102">
        <v>-1204</v>
      </c>
      <c r="S28" s="151" t="s">
        <v>3</v>
      </c>
      <c r="T28" s="174" t="s">
        <v>3</v>
      </c>
      <c r="U28" s="151" t="s">
        <v>3</v>
      </c>
      <c r="V28" s="102">
        <v>-1047</v>
      </c>
      <c r="W28" s="152" t="s">
        <v>3</v>
      </c>
      <c r="X28" s="102">
        <v>-1419</v>
      </c>
      <c r="Y28" s="151">
        <v>-1104</v>
      </c>
      <c r="Z28" s="174" t="s">
        <v>3</v>
      </c>
      <c r="AA28" s="151">
        <v>-1240</v>
      </c>
      <c r="AB28" s="102" t="s">
        <v>3</v>
      </c>
      <c r="AC28" s="152" t="s">
        <v>3</v>
      </c>
      <c r="AD28" s="102">
        <v>-1510</v>
      </c>
      <c r="AE28" s="191" t="s">
        <v>3</v>
      </c>
      <c r="AF28" s="10"/>
      <c r="AG28" s="14">
        <f t="shared" si="9"/>
        <v>-1047</v>
      </c>
      <c r="AH28" s="13">
        <f t="shared" si="3"/>
        <v>-1400</v>
      </c>
      <c r="AI28" s="12">
        <f t="shared" si="4"/>
        <v>-1320</v>
      </c>
      <c r="AJ28" s="141">
        <f t="shared" si="10"/>
        <v>-1307.8</v>
      </c>
      <c r="AK28" s="11">
        <f t="shared" si="6"/>
        <v>-1510</v>
      </c>
      <c r="AL28" s="24">
        <f t="shared" si="7"/>
        <v>10</v>
      </c>
      <c r="AM28" s="10"/>
    </row>
    <row r="29" spans="1:39" ht="33.75" customHeight="1" thickBot="1" x14ac:dyDescent="0.35">
      <c r="A29" s="366"/>
      <c r="B29" s="128" t="s">
        <v>9</v>
      </c>
      <c r="C29" s="8"/>
      <c r="D29" s="16">
        <f t="shared" si="8"/>
        <v>-370</v>
      </c>
      <c r="E29" s="12">
        <f t="shared" si="1"/>
        <v>-388.29485</v>
      </c>
      <c r="F29" s="296">
        <v>-370</v>
      </c>
      <c r="G29" s="282" t="s">
        <v>3</v>
      </c>
      <c r="H29" s="244">
        <v>-252.14840000000001</v>
      </c>
      <c r="I29" s="270">
        <v>-422.24810000000002</v>
      </c>
      <c r="J29" s="257" t="s">
        <v>3</v>
      </c>
      <c r="K29" s="155" t="s">
        <v>3</v>
      </c>
      <c r="L29" s="176">
        <v>61.599899999999998</v>
      </c>
      <c r="M29" s="157" t="s">
        <v>3</v>
      </c>
      <c r="N29" s="176" t="s">
        <v>3</v>
      </c>
      <c r="O29" s="156" t="s">
        <v>3</v>
      </c>
      <c r="P29" s="176" t="s">
        <v>3</v>
      </c>
      <c r="Q29" s="156" t="s">
        <v>3</v>
      </c>
      <c r="R29" s="104">
        <v>-30.120799999999999</v>
      </c>
      <c r="S29" s="157" t="s">
        <v>3</v>
      </c>
      <c r="T29" s="176" t="s">
        <v>3</v>
      </c>
      <c r="U29" s="157" t="s">
        <v>3</v>
      </c>
      <c r="V29" s="104">
        <v>-471</v>
      </c>
      <c r="W29" s="156" t="s">
        <v>3</v>
      </c>
      <c r="X29" s="104">
        <v>-404</v>
      </c>
      <c r="Y29" s="157">
        <v>-730</v>
      </c>
      <c r="Z29" s="176" t="s">
        <v>3</v>
      </c>
      <c r="AA29" s="157">
        <v>-372.58969999999999</v>
      </c>
      <c r="AB29" s="104" t="s">
        <v>3</v>
      </c>
      <c r="AC29" s="156" t="s">
        <v>3</v>
      </c>
      <c r="AD29" s="104">
        <v>-434</v>
      </c>
      <c r="AE29" s="194" t="s">
        <v>3</v>
      </c>
      <c r="AF29" s="10"/>
      <c r="AG29" s="14">
        <f t="shared" si="9"/>
        <v>61.599899999999998</v>
      </c>
      <c r="AH29" s="13">
        <f t="shared" si="3"/>
        <v>-370</v>
      </c>
      <c r="AI29" s="12">
        <f t="shared" si="4"/>
        <v>-388.29485</v>
      </c>
      <c r="AJ29" s="141">
        <f t="shared" si="10"/>
        <v>-342.45071000000002</v>
      </c>
      <c r="AK29" s="11">
        <f t="shared" si="6"/>
        <v>-730</v>
      </c>
      <c r="AL29" s="24">
        <f t="shared" si="7"/>
        <v>10</v>
      </c>
      <c r="AM29" s="10"/>
    </row>
    <row r="30" spans="1:39" ht="39" customHeight="1" thickBot="1" x14ac:dyDescent="0.35">
      <c r="A30" s="366"/>
      <c r="B30" s="128" t="s">
        <v>84</v>
      </c>
      <c r="C30" s="70"/>
      <c r="D30" s="86">
        <f t="shared" si="8"/>
        <v>0</v>
      </c>
      <c r="E30" s="72">
        <f t="shared" si="1"/>
        <v>-17.939550000000001</v>
      </c>
      <c r="F30" s="294">
        <v>0</v>
      </c>
      <c r="G30" s="280" t="s">
        <v>3</v>
      </c>
      <c r="H30" s="241">
        <v>0.1484</v>
      </c>
      <c r="I30" s="268">
        <v>-18.751799999999999</v>
      </c>
      <c r="J30" s="255" t="s">
        <v>3</v>
      </c>
      <c r="K30" s="151" t="s">
        <v>3</v>
      </c>
      <c r="L30" s="174" t="s">
        <v>3</v>
      </c>
      <c r="M30" s="151" t="s">
        <v>3</v>
      </c>
      <c r="N30" s="174" t="s">
        <v>3</v>
      </c>
      <c r="O30" s="152" t="s">
        <v>3</v>
      </c>
      <c r="P30" s="174" t="s">
        <v>3</v>
      </c>
      <c r="Q30" s="152" t="s">
        <v>3</v>
      </c>
      <c r="R30" s="102">
        <v>-17.879100000000001</v>
      </c>
      <c r="S30" s="151" t="s">
        <v>3</v>
      </c>
      <c r="T30" s="174" t="s">
        <v>3</v>
      </c>
      <c r="U30" s="151" t="s">
        <v>3</v>
      </c>
      <c r="V30" s="102">
        <v>-18</v>
      </c>
      <c r="W30" s="152" t="s">
        <v>3</v>
      </c>
      <c r="X30" s="102">
        <v>-73</v>
      </c>
      <c r="Y30" s="151">
        <v>-66</v>
      </c>
      <c r="Z30" s="174" t="s">
        <v>3</v>
      </c>
      <c r="AA30" s="151" t="s">
        <v>3</v>
      </c>
      <c r="AB30" s="102" t="s">
        <v>3</v>
      </c>
      <c r="AC30" s="152" t="s">
        <v>3</v>
      </c>
      <c r="AD30" s="102">
        <v>0</v>
      </c>
      <c r="AE30" s="191" t="s">
        <v>3</v>
      </c>
      <c r="AF30" s="73"/>
      <c r="AG30" s="87">
        <f t="shared" si="9"/>
        <v>0.1484</v>
      </c>
      <c r="AH30" s="88">
        <f t="shared" si="3"/>
        <v>0</v>
      </c>
      <c r="AI30" s="72">
        <f t="shared" si="4"/>
        <v>-17.939550000000001</v>
      </c>
      <c r="AJ30" s="142">
        <f t="shared" si="10"/>
        <v>-24.185312500000002</v>
      </c>
      <c r="AK30" s="89">
        <f t="shared" si="6"/>
        <v>-73</v>
      </c>
      <c r="AL30" s="26">
        <f t="shared" si="7"/>
        <v>8</v>
      </c>
      <c r="AM30" s="10"/>
    </row>
    <row r="31" spans="1:39" ht="33.75" customHeight="1" thickBot="1" x14ac:dyDescent="0.35">
      <c r="A31" s="366"/>
      <c r="B31" s="129" t="s">
        <v>54</v>
      </c>
      <c r="C31" s="17"/>
      <c r="D31" s="16">
        <f t="shared" si="8"/>
        <v>-370</v>
      </c>
      <c r="E31" s="12">
        <f t="shared" si="1"/>
        <v>-437.5</v>
      </c>
      <c r="F31" s="294">
        <v>-370</v>
      </c>
      <c r="G31" s="280" t="s">
        <v>3</v>
      </c>
      <c r="H31" s="241">
        <v>-252</v>
      </c>
      <c r="I31" s="268">
        <v>-441</v>
      </c>
      <c r="J31" s="255" t="s">
        <v>3</v>
      </c>
      <c r="K31" s="151" t="s">
        <v>3</v>
      </c>
      <c r="L31" s="174" t="s">
        <v>3</v>
      </c>
      <c r="M31" s="151">
        <v>-796.34310000000005</v>
      </c>
      <c r="N31" s="174">
        <v>-653</v>
      </c>
      <c r="O31" s="152" t="s">
        <v>3</v>
      </c>
      <c r="P31" s="174" t="s">
        <v>3</v>
      </c>
      <c r="Q31" s="152" t="s">
        <v>3</v>
      </c>
      <c r="R31" s="102">
        <v>-48</v>
      </c>
      <c r="S31" s="151" t="s">
        <v>3</v>
      </c>
      <c r="T31" s="174">
        <v>-321</v>
      </c>
      <c r="U31" s="151" t="s">
        <v>3</v>
      </c>
      <c r="V31" s="102">
        <v>-489</v>
      </c>
      <c r="W31" s="152" t="s">
        <v>3</v>
      </c>
      <c r="X31" s="102">
        <v>-477</v>
      </c>
      <c r="Y31" s="151">
        <v>-796</v>
      </c>
      <c r="Z31" s="174" t="s">
        <v>3</v>
      </c>
      <c r="AA31" s="151">
        <v>-372.58969999999999</v>
      </c>
      <c r="AB31" s="102" t="s">
        <v>3</v>
      </c>
      <c r="AC31" s="152" t="s">
        <v>3</v>
      </c>
      <c r="AD31" s="102">
        <v>-434</v>
      </c>
      <c r="AE31" s="191" t="s">
        <v>3</v>
      </c>
      <c r="AF31" s="15"/>
      <c r="AG31" s="14">
        <f t="shared" si="9"/>
        <v>-48</v>
      </c>
      <c r="AH31" s="13">
        <f t="shared" si="3"/>
        <v>-370</v>
      </c>
      <c r="AI31" s="12">
        <f t="shared" si="4"/>
        <v>-437.5</v>
      </c>
      <c r="AJ31" s="141">
        <f t="shared" si="10"/>
        <v>-454.16106666666673</v>
      </c>
      <c r="AK31" s="11">
        <f t="shared" si="6"/>
        <v>-796.34310000000005</v>
      </c>
      <c r="AL31" s="26">
        <f t="shared" si="7"/>
        <v>12</v>
      </c>
      <c r="AM31" s="10"/>
    </row>
    <row r="32" spans="1:39" ht="33.75" customHeight="1" thickBot="1" x14ac:dyDescent="0.35">
      <c r="A32" s="366"/>
      <c r="B32" s="130" t="s">
        <v>48</v>
      </c>
      <c r="C32" s="70"/>
      <c r="D32" s="86" t="str">
        <f t="shared" si="8"/>
        <v>-</v>
      </c>
      <c r="E32" s="72">
        <f t="shared" si="1"/>
        <v>-358</v>
      </c>
      <c r="F32" s="294" t="s">
        <v>3</v>
      </c>
      <c r="G32" s="280" t="s">
        <v>3</v>
      </c>
      <c r="H32" s="241" t="s">
        <v>3</v>
      </c>
      <c r="I32" s="268" t="s">
        <v>3</v>
      </c>
      <c r="J32" s="255" t="s">
        <v>3</v>
      </c>
      <c r="K32" s="151" t="s">
        <v>3</v>
      </c>
      <c r="L32" s="174" t="s">
        <v>3</v>
      </c>
      <c r="M32" s="151" t="s">
        <v>3</v>
      </c>
      <c r="N32" s="174" t="s">
        <v>3</v>
      </c>
      <c r="O32" s="152" t="s">
        <v>3</v>
      </c>
      <c r="P32" s="174" t="s">
        <v>3</v>
      </c>
      <c r="Q32" s="152">
        <v>-360</v>
      </c>
      <c r="R32" s="102" t="s">
        <v>3</v>
      </c>
      <c r="S32" s="151" t="s">
        <v>3</v>
      </c>
      <c r="T32" s="174" t="s">
        <v>3</v>
      </c>
      <c r="U32" s="151" t="s">
        <v>3</v>
      </c>
      <c r="V32" s="102" t="s">
        <v>3</v>
      </c>
      <c r="W32" s="152" t="s">
        <v>3</v>
      </c>
      <c r="X32" s="102" t="s">
        <v>3</v>
      </c>
      <c r="Y32" s="151" t="s">
        <v>3</v>
      </c>
      <c r="Z32" s="174" t="s">
        <v>3</v>
      </c>
      <c r="AA32" s="151">
        <v>-356</v>
      </c>
      <c r="AB32" s="102" t="s">
        <v>3</v>
      </c>
      <c r="AC32" s="152" t="s">
        <v>3</v>
      </c>
      <c r="AD32" s="102" t="s">
        <v>3</v>
      </c>
      <c r="AE32" s="191" t="s">
        <v>3</v>
      </c>
      <c r="AF32" s="73"/>
      <c r="AG32" s="87">
        <f t="shared" si="9"/>
        <v>-356</v>
      </c>
      <c r="AH32" s="88" t="str">
        <f t="shared" si="3"/>
        <v>-</v>
      </c>
      <c r="AI32" s="72">
        <f t="shared" si="4"/>
        <v>-358</v>
      </c>
      <c r="AJ32" s="142">
        <f t="shared" si="10"/>
        <v>-358</v>
      </c>
      <c r="AK32" s="89">
        <f t="shared" si="6"/>
        <v>-360</v>
      </c>
      <c r="AL32" s="25">
        <f t="shared" si="7"/>
        <v>2</v>
      </c>
      <c r="AM32" s="10"/>
    </row>
    <row r="33" spans="1:39" ht="5.25" customHeight="1" thickBot="1" x14ac:dyDescent="0.35">
      <c r="A33" s="135"/>
      <c r="B33" s="131"/>
      <c r="C33" s="31"/>
      <c r="D33" s="30"/>
      <c r="E33" s="28" t="str">
        <f t="shared" si="1"/>
        <v>-</v>
      </c>
      <c r="F33" s="299" t="s">
        <v>3</v>
      </c>
      <c r="G33" s="285" t="s">
        <v>3</v>
      </c>
      <c r="H33" s="247" t="s">
        <v>3</v>
      </c>
      <c r="I33" s="273" t="s">
        <v>3</v>
      </c>
      <c r="J33" s="260" t="s">
        <v>3</v>
      </c>
      <c r="K33" s="162" t="s">
        <v>3</v>
      </c>
      <c r="L33" s="179" t="s">
        <v>3</v>
      </c>
      <c r="M33" s="162" t="s">
        <v>3</v>
      </c>
      <c r="N33" s="179" t="s">
        <v>3</v>
      </c>
      <c r="O33" s="163" t="s">
        <v>3</v>
      </c>
      <c r="P33" s="179" t="s">
        <v>3</v>
      </c>
      <c r="Q33" s="163" t="s">
        <v>3</v>
      </c>
      <c r="R33" s="107" t="s">
        <v>3</v>
      </c>
      <c r="S33" s="162" t="s">
        <v>3</v>
      </c>
      <c r="T33" s="179" t="s">
        <v>3</v>
      </c>
      <c r="U33" s="162" t="s">
        <v>3</v>
      </c>
      <c r="V33" s="107" t="s">
        <v>3</v>
      </c>
      <c r="W33" s="163" t="s">
        <v>3</v>
      </c>
      <c r="X33" s="107" t="s">
        <v>3</v>
      </c>
      <c r="Y33" s="162" t="s">
        <v>3</v>
      </c>
      <c r="Z33" s="179" t="s">
        <v>3</v>
      </c>
      <c r="AA33" s="162" t="s">
        <v>3</v>
      </c>
      <c r="AB33" s="107" t="s">
        <v>3</v>
      </c>
      <c r="AC33" s="163" t="s">
        <v>3</v>
      </c>
      <c r="AD33" s="107" t="s">
        <v>3</v>
      </c>
      <c r="AE33" s="197" t="s">
        <v>3</v>
      </c>
      <c r="AF33" s="10"/>
      <c r="AG33" s="24"/>
      <c r="AH33" s="29">
        <f t="shared" si="3"/>
        <v>0</v>
      </c>
      <c r="AI33" s="28" t="str">
        <f t="shared" si="4"/>
        <v>-</v>
      </c>
      <c r="AJ33" s="146"/>
      <c r="AK33" s="27">
        <f t="shared" si="6"/>
        <v>0</v>
      </c>
      <c r="AL33" s="24">
        <f t="shared" si="7"/>
        <v>0</v>
      </c>
      <c r="AM33" s="10"/>
    </row>
    <row r="34" spans="1:39" ht="33.75" customHeight="1" thickBot="1" x14ac:dyDescent="0.35">
      <c r="A34" s="136"/>
      <c r="B34" s="132" t="s">
        <v>49</v>
      </c>
      <c r="C34" s="109"/>
      <c r="D34" s="110">
        <f t="shared" ref="D34:D55" si="11">IF(ISNUMBER(MEDIAN(F34:J34)),MEDIAN(F34:J34),"-")</f>
        <v>2449.06945</v>
      </c>
      <c r="E34" s="111">
        <f t="shared" si="1"/>
        <v>2537</v>
      </c>
      <c r="F34" s="300">
        <v>2207</v>
      </c>
      <c r="G34" s="286" t="s">
        <v>3</v>
      </c>
      <c r="H34" s="248">
        <v>2309.5282000000002</v>
      </c>
      <c r="I34" s="274">
        <v>2588.6107000000002</v>
      </c>
      <c r="J34" s="261">
        <v>3315</v>
      </c>
      <c r="K34" s="164">
        <v>1166</v>
      </c>
      <c r="L34" s="180">
        <v>2272</v>
      </c>
      <c r="M34" s="164">
        <v>2991.3897000000002</v>
      </c>
      <c r="N34" s="180" t="s">
        <v>3</v>
      </c>
      <c r="O34" s="165" t="s">
        <v>3</v>
      </c>
      <c r="P34" s="180" t="s">
        <v>3</v>
      </c>
      <c r="Q34" s="165">
        <v>2537</v>
      </c>
      <c r="R34" s="119">
        <v>2206.1208000000001</v>
      </c>
      <c r="S34" s="164" t="s">
        <v>3</v>
      </c>
      <c r="T34" s="180">
        <v>2537</v>
      </c>
      <c r="U34" s="164" t="s">
        <v>3</v>
      </c>
      <c r="V34" s="119">
        <v>2630</v>
      </c>
      <c r="W34" s="165" t="s">
        <v>3</v>
      </c>
      <c r="X34" s="119">
        <v>2717</v>
      </c>
      <c r="Y34" s="164">
        <v>2624</v>
      </c>
      <c r="Z34" s="180" t="s">
        <v>3</v>
      </c>
      <c r="AA34" s="164">
        <v>2484.1646999999998</v>
      </c>
      <c r="AB34" s="119" t="s">
        <v>3</v>
      </c>
      <c r="AC34" s="165" t="s">
        <v>3</v>
      </c>
      <c r="AD34" s="119">
        <v>2492</v>
      </c>
      <c r="AE34" s="198" t="s">
        <v>3</v>
      </c>
      <c r="AF34" s="113"/>
      <c r="AG34" s="114">
        <f t="shared" ref="AG34:AG55" si="12">IF(ISNUMBER(MAX(F34:AE34) ),MAX(F34:AE34),"-")</f>
        <v>3315</v>
      </c>
      <c r="AH34" s="115">
        <f t="shared" si="3"/>
        <v>2449.06945</v>
      </c>
      <c r="AI34" s="111">
        <f t="shared" si="4"/>
        <v>2537</v>
      </c>
      <c r="AJ34" s="147">
        <f t="shared" ref="AJ34:AJ55" si="13">IF(ISNUMBER(AVERAGE(F34:AE34)),AVERAGE(F34:AE34),"-")</f>
        <v>2471.7876066666668</v>
      </c>
      <c r="AK34" s="116">
        <f t="shared" si="6"/>
        <v>1166</v>
      </c>
      <c r="AL34" s="118">
        <f t="shared" si="7"/>
        <v>15</v>
      </c>
      <c r="AM34" s="10"/>
    </row>
    <row r="35" spans="1:39" ht="33.75" customHeight="1" thickTop="1" thickBot="1" x14ac:dyDescent="0.35">
      <c r="A35" s="366" t="s">
        <v>36</v>
      </c>
      <c r="B35" s="127" t="s">
        <v>75</v>
      </c>
      <c r="C35" s="17"/>
      <c r="D35" s="16">
        <f t="shared" si="11"/>
        <v>7861.4</v>
      </c>
      <c r="E35" s="12">
        <f t="shared" si="1"/>
        <v>7867.7</v>
      </c>
      <c r="F35" s="301">
        <v>7798</v>
      </c>
      <c r="G35" s="287" t="s">
        <v>3</v>
      </c>
      <c r="H35" s="249">
        <v>7861.4</v>
      </c>
      <c r="I35" s="275">
        <v>7914.9616999999998</v>
      </c>
      <c r="J35" s="262" t="s">
        <v>3</v>
      </c>
      <c r="K35" s="166" t="s">
        <v>3</v>
      </c>
      <c r="L35" s="181" t="s">
        <v>3</v>
      </c>
      <c r="M35" s="166">
        <v>8100.97</v>
      </c>
      <c r="N35" s="181">
        <v>7874</v>
      </c>
      <c r="O35" s="167" t="s">
        <v>3</v>
      </c>
      <c r="P35" s="181" t="s">
        <v>3</v>
      </c>
      <c r="Q35" s="167">
        <v>7874</v>
      </c>
      <c r="R35" s="59">
        <v>7898.15</v>
      </c>
      <c r="S35" s="166" t="s">
        <v>3</v>
      </c>
      <c r="T35" s="181">
        <v>7722</v>
      </c>
      <c r="U35" s="166" t="s">
        <v>3</v>
      </c>
      <c r="V35" s="59">
        <v>7588.2874000000002</v>
      </c>
      <c r="W35" s="167" t="s">
        <v>3</v>
      </c>
      <c r="X35" s="59">
        <v>7922</v>
      </c>
      <c r="Y35" s="166" t="s">
        <v>3</v>
      </c>
      <c r="Z35" s="181" t="s">
        <v>3</v>
      </c>
      <c r="AA35" s="166">
        <v>7840.26</v>
      </c>
      <c r="AB35" s="59" t="s">
        <v>3</v>
      </c>
      <c r="AC35" s="167" t="s">
        <v>3</v>
      </c>
      <c r="AD35" s="59">
        <v>7802</v>
      </c>
      <c r="AE35" s="199" t="s">
        <v>3</v>
      </c>
      <c r="AF35" s="15"/>
      <c r="AG35" s="14">
        <f t="shared" si="12"/>
        <v>8100.97</v>
      </c>
      <c r="AH35" s="13">
        <f t="shared" si="3"/>
        <v>7861.4</v>
      </c>
      <c r="AI35" s="12">
        <f t="shared" si="4"/>
        <v>7867.7</v>
      </c>
      <c r="AJ35" s="141">
        <f t="shared" si="13"/>
        <v>7849.6690916666666</v>
      </c>
      <c r="AK35" s="11">
        <f t="shared" si="6"/>
        <v>7588.2874000000002</v>
      </c>
      <c r="AL35" s="18">
        <f t="shared" si="7"/>
        <v>12</v>
      </c>
      <c r="AM35" s="10"/>
    </row>
    <row r="36" spans="1:39" ht="33.75" customHeight="1" thickBot="1" x14ac:dyDescent="0.35">
      <c r="A36" s="366"/>
      <c r="B36" s="122" t="s">
        <v>74</v>
      </c>
      <c r="C36" s="17"/>
      <c r="D36" s="16">
        <f t="shared" si="11"/>
        <v>7559</v>
      </c>
      <c r="E36" s="12">
        <f t="shared" si="1"/>
        <v>7551.21</v>
      </c>
      <c r="F36" s="302">
        <v>7559</v>
      </c>
      <c r="G36" s="288" t="s">
        <v>3</v>
      </c>
      <c r="H36" s="250">
        <v>7430.2</v>
      </c>
      <c r="I36" s="276">
        <v>7619.7443000000003</v>
      </c>
      <c r="J36" s="263" t="s">
        <v>3</v>
      </c>
      <c r="K36" s="168" t="s">
        <v>3</v>
      </c>
      <c r="L36" s="182" t="s">
        <v>3</v>
      </c>
      <c r="M36" s="168">
        <v>7597.26</v>
      </c>
      <c r="N36" s="182">
        <v>7490</v>
      </c>
      <c r="O36" s="169" t="s">
        <v>3</v>
      </c>
      <c r="P36" s="182" t="s">
        <v>3</v>
      </c>
      <c r="Q36" s="169">
        <v>7482</v>
      </c>
      <c r="R36" s="61">
        <v>7548.42</v>
      </c>
      <c r="S36" s="168" t="s">
        <v>3</v>
      </c>
      <c r="T36" s="182">
        <v>7574</v>
      </c>
      <c r="U36" s="168" t="s">
        <v>3</v>
      </c>
      <c r="V36" s="61">
        <v>7644.3759</v>
      </c>
      <c r="W36" s="169" t="s">
        <v>3</v>
      </c>
      <c r="X36" s="61">
        <v>7554</v>
      </c>
      <c r="Y36" s="168" t="s">
        <v>3</v>
      </c>
      <c r="Z36" s="182" t="s">
        <v>3</v>
      </c>
      <c r="AA36" s="168">
        <v>7493.6049999999996</v>
      </c>
      <c r="AB36" s="61" t="s">
        <v>3</v>
      </c>
      <c r="AC36" s="169" t="s">
        <v>3</v>
      </c>
      <c r="AD36" s="61">
        <v>7548</v>
      </c>
      <c r="AE36" s="200" t="s">
        <v>3</v>
      </c>
      <c r="AF36" s="15"/>
      <c r="AG36" s="14">
        <f t="shared" si="12"/>
        <v>7644.3759</v>
      </c>
      <c r="AH36" s="13">
        <f t="shared" si="3"/>
        <v>7559</v>
      </c>
      <c r="AI36" s="12">
        <f t="shared" si="4"/>
        <v>7551.21</v>
      </c>
      <c r="AJ36" s="141">
        <f t="shared" si="13"/>
        <v>7545.0504333333338</v>
      </c>
      <c r="AK36" s="11">
        <f t="shared" si="6"/>
        <v>7430.2</v>
      </c>
      <c r="AL36" s="25">
        <f t="shared" si="7"/>
        <v>12</v>
      </c>
      <c r="AM36" s="10"/>
    </row>
    <row r="37" spans="1:39" ht="33.75" customHeight="1" thickBot="1" x14ac:dyDescent="0.35">
      <c r="A37" s="366"/>
      <c r="B37" s="122" t="s">
        <v>73</v>
      </c>
      <c r="C37" s="17"/>
      <c r="D37" s="16">
        <f t="shared" si="11"/>
        <v>5048.04</v>
      </c>
      <c r="E37" s="12">
        <f t="shared" ref="E37:E55" si="14">IF(ISNUMBER(MEDIAN(F37:AE37)),MEDIAN(F37:AE37),"-")</f>
        <v>5042.0200000000004</v>
      </c>
      <c r="F37" s="302">
        <v>5025</v>
      </c>
      <c r="G37" s="288" t="s">
        <v>3</v>
      </c>
      <c r="H37" s="250">
        <v>5048.04</v>
      </c>
      <c r="I37" s="276">
        <v>5307.3676999999998</v>
      </c>
      <c r="J37" s="263" t="s">
        <v>3</v>
      </c>
      <c r="K37" s="168" t="s">
        <v>3</v>
      </c>
      <c r="L37" s="182" t="s">
        <v>3</v>
      </c>
      <c r="M37" s="168">
        <v>5245.9</v>
      </c>
      <c r="N37" s="182">
        <v>4997</v>
      </c>
      <c r="O37" s="169" t="s">
        <v>3</v>
      </c>
      <c r="P37" s="182" t="s">
        <v>3</v>
      </c>
      <c r="Q37" s="169">
        <v>4859</v>
      </c>
      <c r="R37" s="61">
        <v>5150</v>
      </c>
      <c r="S37" s="168" t="s">
        <v>3</v>
      </c>
      <c r="T37" s="182">
        <v>4831</v>
      </c>
      <c r="U37" s="168" t="s">
        <v>3</v>
      </c>
      <c r="V37" s="61">
        <v>5245.9</v>
      </c>
      <c r="W37" s="169" t="s">
        <v>3</v>
      </c>
      <c r="X37" s="61">
        <v>5222</v>
      </c>
      <c r="Y37" s="168" t="s">
        <v>3</v>
      </c>
      <c r="Z37" s="182" t="s">
        <v>3</v>
      </c>
      <c r="AA37" s="168">
        <v>4884</v>
      </c>
      <c r="AB37" s="61" t="s">
        <v>3</v>
      </c>
      <c r="AC37" s="169" t="s">
        <v>3</v>
      </c>
      <c r="AD37" s="61">
        <v>5036</v>
      </c>
      <c r="AE37" s="200" t="s">
        <v>3</v>
      </c>
      <c r="AF37" s="15"/>
      <c r="AG37" s="14">
        <f t="shared" si="12"/>
        <v>5307.3676999999998</v>
      </c>
      <c r="AH37" s="13">
        <f t="shared" ref="AH37:AH55" si="15">+D37</f>
        <v>5048.04</v>
      </c>
      <c r="AI37" s="12">
        <f t="shared" ref="AI37:AI55" si="16">+E37</f>
        <v>5042.0200000000004</v>
      </c>
      <c r="AJ37" s="141">
        <f t="shared" si="13"/>
        <v>5070.9339749999999</v>
      </c>
      <c r="AK37" s="11">
        <f t="shared" ref="AK37:AK55" si="17">IF(ISNUMBER(MIN(F37:AE37)),MIN(F37:AE37),"-")</f>
        <v>4831</v>
      </c>
      <c r="AL37" s="25">
        <f t="shared" ref="AL37:AL55" si="18">COUNT(F37:AE37)</f>
        <v>12</v>
      </c>
      <c r="AM37" s="10"/>
    </row>
    <row r="38" spans="1:39" ht="33.75" customHeight="1" thickBot="1" x14ac:dyDescent="0.35">
      <c r="A38" s="366"/>
      <c r="B38" s="122" t="s">
        <v>72</v>
      </c>
      <c r="C38" s="17"/>
      <c r="D38" s="16">
        <f t="shared" si="11"/>
        <v>14622</v>
      </c>
      <c r="E38" s="12">
        <f t="shared" si="14"/>
        <v>14671.474699999999</v>
      </c>
      <c r="F38" s="302">
        <v>14622</v>
      </c>
      <c r="G38" s="288" t="s">
        <v>3</v>
      </c>
      <c r="H38" s="250">
        <v>14299.48</v>
      </c>
      <c r="I38" s="276">
        <v>14798.6883</v>
      </c>
      <c r="J38" s="263" t="s">
        <v>3</v>
      </c>
      <c r="K38" s="168" t="s">
        <v>3</v>
      </c>
      <c r="L38" s="182" t="s">
        <v>3</v>
      </c>
      <c r="M38" s="168">
        <v>13938.3</v>
      </c>
      <c r="N38" s="182">
        <v>14555</v>
      </c>
      <c r="O38" s="169" t="s">
        <v>3</v>
      </c>
      <c r="P38" s="182" t="s">
        <v>3</v>
      </c>
      <c r="Q38" s="169">
        <v>15187</v>
      </c>
      <c r="R38" s="61">
        <v>14825.487800000001</v>
      </c>
      <c r="S38" s="168" t="s">
        <v>3</v>
      </c>
      <c r="T38" s="182">
        <v>15066</v>
      </c>
      <c r="U38" s="168" t="s">
        <v>3</v>
      </c>
      <c r="V38" s="61">
        <v>14720.6</v>
      </c>
      <c r="W38" s="169" t="s">
        <v>3</v>
      </c>
      <c r="X38" s="61">
        <v>14783</v>
      </c>
      <c r="Y38" s="168" t="s">
        <v>3</v>
      </c>
      <c r="Z38" s="182" t="s">
        <v>3</v>
      </c>
      <c r="AA38" s="168">
        <v>14622.349399999999</v>
      </c>
      <c r="AB38" s="61" t="s">
        <v>3</v>
      </c>
      <c r="AC38" s="169" t="s">
        <v>3</v>
      </c>
      <c r="AD38" s="61">
        <v>12790</v>
      </c>
      <c r="AE38" s="200" t="s">
        <v>3</v>
      </c>
      <c r="AF38" s="15"/>
      <c r="AG38" s="14">
        <f t="shared" si="12"/>
        <v>15187</v>
      </c>
      <c r="AH38" s="13">
        <f t="shared" si="15"/>
        <v>14622</v>
      </c>
      <c r="AI38" s="12">
        <f t="shared" si="16"/>
        <v>14671.474699999999</v>
      </c>
      <c r="AJ38" s="141">
        <f t="shared" si="13"/>
        <v>14517.325458333333</v>
      </c>
      <c r="AK38" s="11">
        <f t="shared" si="17"/>
        <v>12790</v>
      </c>
      <c r="AL38" s="25">
        <f t="shared" si="18"/>
        <v>12</v>
      </c>
      <c r="AM38" s="10"/>
    </row>
    <row r="39" spans="1:39" ht="33.75" customHeight="1" thickBot="1" x14ac:dyDescent="0.35">
      <c r="A39" s="366"/>
      <c r="B39" s="133" t="s">
        <v>71</v>
      </c>
      <c r="C39" s="17"/>
      <c r="D39" s="16">
        <f t="shared" si="11"/>
        <v>1844.79765</v>
      </c>
      <c r="E39" s="12">
        <f t="shared" si="14"/>
        <v>1856</v>
      </c>
      <c r="F39" s="302">
        <v>1856</v>
      </c>
      <c r="G39" s="288" t="s">
        <v>3</v>
      </c>
      <c r="H39" s="250" t="s">
        <v>3</v>
      </c>
      <c r="I39" s="276">
        <v>1833.5953</v>
      </c>
      <c r="J39" s="263" t="s">
        <v>3</v>
      </c>
      <c r="K39" s="168" t="s">
        <v>3</v>
      </c>
      <c r="L39" s="182" t="s">
        <v>3</v>
      </c>
      <c r="M39" s="168" t="s">
        <v>3</v>
      </c>
      <c r="N39" s="182" t="s">
        <v>3</v>
      </c>
      <c r="O39" s="169" t="s">
        <v>3</v>
      </c>
      <c r="P39" s="182" t="s">
        <v>3</v>
      </c>
      <c r="Q39" s="169" t="s">
        <v>3</v>
      </c>
      <c r="R39" s="61" t="s">
        <v>3</v>
      </c>
      <c r="S39" s="168" t="s">
        <v>3</v>
      </c>
      <c r="T39" s="182">
        <v>1917</v>
      </c>
      <c r="U39" s="168" t="s">
        <v>3</v>
      </c>
      <c r="V39" s="61" t="s">
        <v>3</v>
      </c>
      <c r="W39" s="169" t="s">
        <v>3</v>
      </c>
      <c r="X39" s="61" t="s">
        <v>3</v>
      </c>
      <c r="Y39" s="168" t="s">
        <v>3</v>
      </c>
      <c r="Z39" s="182" t="s">
        <v>3</v>
      </c>
      <c r="AA39" s="168" t="s">
        <v>3</v>
      </c>
      <c r="AB39" s="61" t="s">
        <v>3</v>
      </c>
      <c r="AC39" s="169" t="s">
        <v>3</v>
      </c>
      <c r="AD39" s="61" t="s">
        <v>3</v>
      </c>
      <c r="AE39" s="200" t="s">
        <v>3</v>
      </c>
      <c r="AF39" s="15"/>
      <c r="AG39" s="14">
        <f t="shared" si="12"/>
        <v>1917</v>
      </c>
      <c r="AH39" s="13">
        <f t="shared" si="15"/>
        <v>1844.79765</v>
      </c>
      <c r="AI39" s="12">
        <f t="shared" si="16"/>
        <v>1856</v>
      </c>
      <c r="AJ39" s="141">
        <f t="shared" si="13"/>
        <v>1868.8651</v>
      </c>
      <c r="AK39" s="11">
        <f t="shared" si="17"/>
        <v>1833.5953</v>
      </c>
      <c r="AL39" s="25">
        <f t="shared" si="18"/>
        <v>3</v>
      </c>
      <c r="AM39" s="10"/>
    </row>
    <row r="40" spans="1:39" ht="33.75" customHeight="1" thickBot="1" x14ac:dyDescent="0.35">
      <c r="A40" s="366"/>
      <c r="B40" s="122" t="s">
        <v>70</v>
      </c>
      <c r="C40" s="17"/>
      <c r="D40" s="16">
        <f t="shared" si="11"/>
        <v>9465.7273000000005</v>
      </c>
      <c r="E40" s="12">
        <f t="shared" si="14"/>
        <v>9420.9107999999997</v>
      </c>
      <c r="F40" s="302">
        <v>9502</v>
      </c>
      <c r="G40" s="288" t="s">
        <v>3</v>
      </c>
      <c r="H40" s="250">
        <v>9465.7273000000005</v>
      </c>
      <c r="I40" s="276">
        <v>9420.9107999999997</v>
      </c>
      <c r="J40" s="263" t="s">
        <v>3</v>
      </c>
      <c r="K40" s="168" t="s">
        <v>3</v>
      </c>
      <c r="L40" s="182" t="s">
        <v>3</v>
      </c>
      <c r="M40" s="168" t="s">
        <v>3</v>
      </c>
      <c r="N40" s="182">
        <v>9303</v>
      </c>
      <c r="O40" s="169" t="s">
        <v>3</v>
      </c>
      <c r="P40" s="182" t="s">
        <v>3</v>
      </c>
      <c r="Q40" s="169">
        <v>9393</v>
      </c>
      <c r="R40" s="61">
        <v>9507.8866999999991</v>
      </c>
      <c r="S40" s="168" t="s">
        <v>3</v>
      </c>
      <c r="T40" s="182">
        <v>8602</v>
      </c>
      <c r="U40" s="168" t="s">
        <v>3</v>
      </c>
      <c r="V40" s="61">
        <v>9512.0244999999995</v>
      </c>
      <c r="W40" s="169" t="s">
        <v>3</v>
      </c>
      <c r="X40" s="61">
        <v>9349</v>
      </c>
      <c r="Y40" s="168" t="s">
        <v>3</v>
      </c>
      <c r="Z40" s="182" t="s">
        <v>3</v>
      </c>
      <c r="AA40" s="168">
        <v>9481.482</v>
      </c>
      <c r="AB40" s="61" t="s">
        <v>3</v>
      </c>
      <c r="AC40" s="169" t="s">
        <v>3</v>
      </c>
      <c r="AD40" s="61">
        <v>9121</v>
      </c>
      <c r="AE40" s="200" t="s">
        <v>3</v>
      </c>
      <c r="AF40" s="15"/>
      <c r="AG40" s="14">
        <f t="shared" si="12"/>
        <v>9512.0244999999995</v>
      </c>
      <c r="AH40" s="13">
        <f t="shared" si="15"/>
        <v>9465.7273000000005</v>
      </c>
      <c r="AI40" s="12">
        <f t="shared" si="16"/>
        <v>9420.9107999999997</v>
      </c>
      <c r="AJ40" s="141">
        <f t="shared" si="13"/>
        <v>9332.5483000000004</v>
      </c>
      <c r="AK40" s="11">
        <f t="shared" si="17"/>
        <v>8602</v>
      </c>
      <c r="AL40" s="25">
        <f t="shared" si="18"/>
        <v>11</v>
      </c>
      <c r="AM40" s="10"/>
    </row>
    <row r="41" spans="1:39" ht="33.75" customHeight="1" thickBot="1" x14ac:dyDescent="0.35">
      <c r="A41" s="366"/>
      <c r="B41" s="132" t="s">
        <v>69</v>
      </c>
      <c r="C41" s="109"/>
      <c r="D41" s="110">
        <f t="shared" si="11"/>
        <v>-1880.8415</v>
      </c>
      <c r="E41" s="111">
        <f t="shared" si="14"/>
        <v>-1896</v>
      </c>
      <c r="F41" s="303">
        <v>-1806</v>
      </c>
      <c r="G41" s="289" t="s">
        <v>3</v>
      </c>
      <c r="H41" s="251">
        <v>-2023</v>
      </c>
      <c r="I41" s="277">
        <v>-1880.8415</v>
      </c>
      <c r="J41" s="264" t="s">
        <v>3</v>
      </c>
      <c r="K41" s="170" t="s">
        <v>3</v>
      </c>
      <c r="L41" s="183" t="s">
        <v>3</v>
      </c>
      <c r="M41" s="170">
        <v>-1943.48</v>
      </c>
      <c r="N41" s="183">
        <v>-1840</v>
      </c>
      <c r="O41" s="171" t="s">
        <v>3</v>
      </c>
      <c r="P41" s="183" t="s">
        <v>3</v>
      </c>
      <c r="Q41" s="171">
        <v>-1896</v>
      </c>
      <c r="R41" s="112">
        <v>-1896.4306999999999</v>
      </c>
      <c r="S41" s="170" t="s">
        <v>3</v>
      </c>
      <c r="T41" s="183">
        <v>-2247</v>
      </c>
      <c r="U41" s="170" t="s">
        <v>3</v>
      </c>
      <c r="V41" s="112">
        <v>-1937</v>
      </c>
      <c r="W41" s="171" t="s">
        <v>3</v>
      </c>
      <c r="X41" s="112" t="s">
        <v>3</v>
      </c>
      <c r="Y41" s="170" t="s">
        <v>3</v>
      </c>
      <c r="Z41" s="183" t="s">
        <v>3</v>
      </c>
      <c r="AA41" s="170">
        <v>-1861.8907999999999</v>
      </c>
      <c r="AB41" s="112" t="s">
        <v>3</v>
      </c>
      <c r="AC41" s="171" t="s">
        <v>3</v>
      </c>
      <c r="AD41" s="112">
        <v>-1855</v>
      </c>
      <c r="AE41" s="201" t="s">
        <v>3</v>
      </c>
      <c r="AF41" s="113"/>
      <c r="AG41" s="114">
        <f t="shared" si="12"/>
        <v>-1806</v>
      </c>
      <c r="AH41" s="115">
        <f t="shared" si="15"/>
        <v>-1880.8415</v>
      </c>
      <c r="AI41" s="111">
        <f t="shared" si="16"/>
        <v>-1896</v>
      </c>
      <c r="AJ41" s="147">
        <f t="shared" si="13"/>
        <v>-1926.0584545454547</v>
      </c>
      <c r="AK41" s="116">
        <f t="shared" si="17"/>
        <v>-2247</v>
      </c>
      <c r="AL41" s="117">
        <f t="shared" si="18"/>
        <v>11</v>
      </c>
      <c r="AM41" s="10"/>
    </row>
    <row r="42" spans="1:39" ht="33.75" customHeight="1" thickTop="1" thickBot="1" x14ac:dyDescent="0.35">
      <c r="A42" s="366"/>
      <c r="B42" s="127" t="s">
        <v>68</v>
      </c>
      <c r="C42" s="8"/>
      <c r="D42" s="16">
        <f t="shared" si="11"/>
        <v>700.07265000000007</v>
      </c>
      <c r="E42" s="12">
        <f t="shared" si="14"/>
        <v>664</v>
      </c>
      <c r="F42" s="301" t="s">
        <v>3</v>
      </c>
      <c r="G42" s="287" t="s">
        <v>3</v>
      </c>
      <c r="H42" s="249">
        <v>706.94479999999999</v>
      </c>
      <c r="I42" s="275">
        <v>693.20050000000003</v>
      </c>
      <c r="J42" s="262" t="s">
        <v>3</v>
      </c>
      <c r="K42" s="166" t="s">
        <v>3</v>
      </c>
      <c r="L42" s="181" t="s">
        <v>3</v>
      </c>
      <c r="M42" s="166" t="s">
        <v>3</v>
      </c>
      <c r="N42" s="181" t="s">
        <v>3</v>
      </c>
      <c r="O42" s="167" t="s">
        <v>3</v>
      </c>
      <c r="P42" s="181" t="s">
        <v>3</v>
      </c>
      <c r="Q42" s="167" t="s">
        <v>3</v>
      </c>
      <c r="R42" s="59">
        <v>693.72349999999994</v>
      </c>
      <c r="S42" s="166" t="s">
        <v>3</v>
      </c>
      <c r="T42" s="181" t="s">
        <v>3</v>
      </c>
      <c r="U42" s="166" t="s">
        <v>3</v>
      </c>
      <c r="V42" s="59">
        <v>599.1798</v>
      </c>
      <c r="W42" s="167" t="s">
        <v>3</v>
      </c>
      <c r="X42" s="59">
        <v>574</v>
      </c>
      <c r="Y42" s="166" t="s">
        <v>3</v>
      </c>
      <c r="Z42" s="181" t="s">
        <v>3</v>
      </c>
      <c r="AA42" s="166">
        <v>579.78440000000001</v>
      </c>
      <c r="AB42" s="59" t="s">
        <v>3</v>
      </c>
      <c r="AC42" s="167" t="s">
        <v>3</v>
      </c>
      <c r="AD42" s="59">
        <v>664</v>
      </c>
      <c r="AE42" s="199" t="s">
        <v>3</v>
      </c>
      <c r="AF42" s="10"/>
      <c r="AG42" s="14">
        <f t="shared" si="12"/>
        <v>706.94479999999999</v>
      </c>
      <c r="AH42" s="13">
        <f t="shared" si="15"/>
        <v>700.07265000000007</v>
      </c>
      <c r="AI42" s="12">
        <f t="shared" si="16"/>
        <v>664</v>
      </c>
      <c r="AJ42" s="141">
        <f t="shared" si="13"/>
        <v>644.40471428571436</v>
      </c>
      <c r="AK42" s="11">
        <f t="shared" si="17"/>
        <v>574</v>
      </c>
      <c r="AL42" s="26">
        <f t="shared" si="18"/>
        <v>7</v>
      </c>
      <c r="AM42" s="10"/>
    </row>
    <row r="43" spans="1:39" ht="33.75" customHeight="1" thickBot="1" x14ac:dyDescent="0.35">
      <c r="A43" s="366"/>
      <c r="B43" s="122" t="s">
        <v>67</v>
      </c>
      <c r="C43" s="8"/>
      <c r="D43" s="16">
        <f t="shared" si="11"/>
        <v>975.41025000000002</v>
      </c>
      <c r="E43" s="12">
        <f t="shared" si="14"/>
        <v>959</v>
      </c>
      <c r="F43" s="302" t="s">
        <v>3</v>
      </c>
      <c r="G43" s="288" t="s">
        <v>3</v>
      </c>
      <c r="H43" s="250">
        <v>976.19380000000001</v>
      </c>
      <c r="I43" s="276">
        <v>974.62670000000003</v>
      </c>
      <c r="J43" s="263" t="s">
        <v>3</v>
      </c>
      <c r="K43" s="172" t="s">
        <v>3</v>
      </c>
      <c r="L43" s="184" t="s">
        <v>3</v>
      </c>
      <c r="M43" s="172" t="s">
        <v>3</v>
      </c>
      <c r="N43" s="184" t="s">
        <v>3</v>
      </c>
      <c r="O43" s="173" t="s">
        <v>3</v>
      </c>
      <c r="P43" s="184" t="s">
        <v>3</v>
      </c>
      <c r="Q43" s="173" t="s">
        <v>3</v>
      </c>
      <c r="R43" s="60">
        <v>975.4067</v>
      </c>
      <c r="S43" s="172" t="s">
        <v>3</v>
      </c>
      <c r="T43" s="184" t="s">
        <v>3</v>
      </c>
      <c r="U43" s="172" t="s">
        <v>3</v>
      </c>
      <c r="V43" s="60">
        <v>927.52589999999998</v>
      </c>
      <c r="W43" s="173" t="s">
        <v>3</v>
      </c>
      <c r="X43" s="60">
        <v>926</v>
      </c>
      <c r="Y43" s="172" t="s">
        <v>3</v>
      </c>
      <c r="Z43" s="184" t="s">
        <v>3</v>
      </c>
      <c r="AA43" s="172">
        <v>956.87909999999999</v>
      </c>
      <c r="AB43" s="60" t="s">
        <v>3</v>
      </c>
      <c r="AC43" s="173" t="s">
        <v>3</v>
      </c>
      <c r="AD43" s="60">
        <v>959</v>
      </c>
      <c r="AE43" s="200" t="s">
        <v>3</v>
      </c>
      <c r="AF43" s="10"/>
      <c r="AG43" s="14">
        <f t="shared" si="12"/>
        <v>976.19380000000001</v>
      </c>
      <c r="AH43" s="13">
        <f t="shared" si="15"/>
        <v>975.41025000000002</v>
      </c>
      <c r="AI43" s="12">
        <f t="shared" si="16"/>
        <v>959</v>
      </c>
      <c r="AJ43" s="141">
        <f t="shared" si="13"/>
        <v>956.51888571428572</v>
      </c>
      <c r="AK43" s="11">
        <f t="shared" si="17"/>
        <v>926</v>
      </c>
      <c r="AL43" s="25">
        <f t="shared" si="18"/>
        <v>7</v>
      </c>
      <c r="AM43" s="10"/>
    </row>
    <row r="44" spans="1:39" ht="33.75" customHeight="1" thickBot="1" x14ac:dyDescent="0.35">
      <c r="A44" s="366"/>
      <c r="B44" s="122" t="s">
        <v>66</v>
      </c>
      <c r="C44" s="8"/>
      <c r="D44" s="16">
        <f t="shared" si="11"/>
        <v>-120.1071</v>
      </c>
      <c r="E44" s="12">
        <f t="shared" si="14"/>
        <v>-121</v>
      </c>
      <c r="F44" s="302" t="s">
        <v>3</v>
      </c>
      <c r="G44" s="288" t="s">
        <v>3</v>
      </c>
      <c r="H44" s="250">
        <v>-112.52160000000001</v>
      </c>
      <c r="I44" s="276">
        <v>-127.6926</v>
      </c>
      <c r="J44" s="263" t="s">
        <v>3</v>
      </c>
      <c r="K44" s="172" t="s">
        <v>3</v>
      </c>
      <c r="L44" s="184" t="s">
        <v>3</v>
      </c>
      <c r="M44" s="172" t="s">
        <v>3</v>
      </c>
      <c r="N44" s="184" t="s">
        <v>3</v>
      </c>
      <c r="O44" s="173" t="s">
        <v>3</v>
      </c>
      <c r="P44" s="184" t="s">
        <v>3</v>
      </c>
      <c r="Q44" s="173" t="s">
        <v>3</v>
      </c>
      <c r="R44" s="60">
        <v>-115.26</v>
      </c>
      <c r="S44" s="172" t="s">
        <v>3</v>
      </c>
      <c r="T44" s="184" t="s">
        <v>3</v>
      </c>
      <c r="U44" s="172" t="s">
        <v>3</v>
      </c>
      <c r="V44" s="60">
        <v>-145.46100000000001</v>
      </c>
      <c r="W44" s="173" t="s">
        <v>3</v>
      </c>
      <c r="X44" s="60">
        <v>-121</v>
      </c>
      <c r="Y44" s="172" t="s">
        <v>3</v>
      </c>
      <c r="Z44" s="184" t="s">
        <v>3</v>
      </c>
      <c r="AA44" s="172">
        <v>-156.04990000000001</v>
      </c>
      <c r="AB44" s="60" t="s">
        <v>3</v>
      </c>
      <c r="AC44" s="173" t="s">
        <v>3</v>
      </c>
      <c r="AD44" s="60">
        <v>76</v>
      </c>
      <c r="AE44" s="200" t="s">
        <v>3</v>
      </c>
      <c r="AF44" s="10"/>
      <c r="AG44" s="14">
        <f t="shared" si="12"/>
        <v>76</v>
      </c>
      <c r="AH44" s="13">
        <f t="shared" si="15"/>
        <v>-120.1071</v>
      </c>
      <c r="AI44" s="12">
        <f t="shared" si="16"/>
        <v>-121</v>
      </c>
      <c r="AJ44" s="141">
        <f t="shared" si="13"/>
        <v>-100.28358571428571</v>
      </c>
      <c r="AK44" s="11">
        <f t="shared" si="17"/>
        <v>-156.04990000000001</v>
      </c>
      <c r="AL44" s="24">
        <f t="shared" si="18"/>
        <v>7</v>
      </c>
      <c r="AM44" s="10"/>
    </row>
    <row r="45" spans="1:39" ht="33.75" customHeight="1" thickBot="1" x14ac:dyDescent="0.35">
      <c r="A45" s="366"/>
      <c r="B45" s="122" t="s">
        <v>65</v>
      </c>
      <c r="C45" s="8"/>
      <c r="D45" s="16">
        <f t="shared" si="11"/>
        <v>409.03245000000004</v>
      </c>
      <c r="E45" s="12">
        <f t="shared" si="14"/>
        <v>414</v>
      </c>
      <c r="F45" s="302" t="s">
        <v>3</v>
      </c>
      <c r="G45" s="288" t="s">
        <v>3</v>
      </c>
      <c r="H45" s="250">
        <v>408.13900000000001</v>
      </c>
      <c r="I45" s="276">
        <v>409.92590000000001</v>
      </c>
      <c r="J45" s="263" t="s">
        <v>3</v>
      </c>
      <c r="K45" s="172" t="s">
        <v>3</v>
      </c>
      <c r="L45" s="184" t="s">
        <v>3</v>
      </c>
      <c r="M45" s="172" t="s">
        <v>3</v>
      </c>
      <c r="N45" s="184" t="s">
        <v>3</v>
      </c>
      <c r="O45" s="173" t="s">
        <v>3</v>
      </c>
      <c r="P45" s="184" t="s">
        <v>3</v>
      </c>
      <c r="Q45" s="173" t="s">
        <v>3</v>
      </c>
      <c r="R45" s="60">
        <v>415.75</v>
      </c>
      <c r="S45" s="172" t="s">
        <v>3</v>
      </c>
      <c r="T45" s="184" t="s">
        <v>3</v>
      </c>
      <c r="U45" s="172" t="s">
        <v>3</v>
      </c>
      <c r="V45" s="60">
        <v>418.399</v>
      </c>
      <c r="W45" s="173" t="s">
        <v>3</v>
      </c>
      <c r="X45" s="60">
        <v>414</v>
      </c>
      <c r="Y45" s="172" t="s">
        <v>3</v>
      </c>
      <c r="Z45" s="184" t="s">
        <v>3</v>
      </c>
      <c r="AA45" s="172">
        <v>422.97669999999999</v>
      </c>
      <c r="AB45" s="60" t="s">
        <v>3</v>
      </c>
      <c r="AC45" s="173" t="s">
        <v>3</v>
      </c>
      <c r="AD45" s="60">
        <v>301</v>
      </c>
      <c r="AE45" s="200" t="s">
        <v>3</v>
      </c>
      <c r="AF45" s="10"/>
      <c r="AG45" s="14">
        <f t="shared" si="12"/>
        <v>422.97669999999999</v>
      </c>
      <c r="AH45" s="13">
        <f t="shared" si="15"/>
        <v>409.03245000000004</v>
      </c>
      <c r="AI45" s="12">
        <f t="shared" si="16"/>
        <v>414</v>
      </c>
      <c r="AJ45" s="141">
        <f t="shared" si="13"/>
        <v>398.59865714285718</v>
      </c>
      <c r="AK45" s="11">
        <f t="shared" si="17"/>
        <v>301</v>
      </c>
      <c r="AL45" s="24">
        <f t="shared" si="18"/>
        <v>7</v>
      </c>
      <c r="AM45" s="10"/>
    </row>
    <row r="46" spans="1:39" ht="33.75" customHeight="1" thickBot="1" x14ac:dyDescent="0.35">
      <c r="A46" s="366"/>
      <c r="B46" s="133" t="s">
        <v>64</v>
      </c>
      <c r="C46" s="8"/>
      <c r="D46" s="16">
        <f t="shared" si="11"/>
        <v>105.2638</v>
      </c>
      <c r="E46" s="12">
        <f t="shared" si="14"/>
        <v>105.2638</v>
      </c>
      <c r="F46" s="302" t="s">
        <v>3</v>
      </c>
      <c r="G46" s="288" t="s">
        <v>3</v>
      </c>
      <c r="H46" s="250" t="s">
        <v>3</v>
      </c>
      <c r="I46" s="276">
        <v>105.2638</v>
      </c>
      <c r="J46" s="263" t="s">
        <v>3</v>
      </c>
      <c r="K46" s="172" t="s">
        <v>3</v>
      </c>
      <c r="L46" s="184" t="s">
        <v>3</v>
      </c>
      <c r="M46" s="172" t="s">
        <v>3</v>
      </c>
      <c r="N46" s="184" t="s">
        <v>3</v>
      </c>
      <c r="O46" s="173" t="s">
        <v>3</v>
      </c>
      <c r="P46" s="184" t="s">
        <v>3</v>
      </c>
      <c r="Q46" s="173" t="s">
        <v>3</v>
      </c>
      <c r="R46" s="60" t="s">
        <v>3</v>
      </c>
      <c r="S46" s="172" t="s">
        <v>3</v>
      </c>
      <c r="T46" s="184" t="s">
        <v>3</v>
      </c>
      <c r="U46" s="172" t="s">
        <v>3</v>
      </c>
      <c r="V46" s="60" t="s">
        <v>3</v>
      </c>
      <c r="W46" s="173" t="s">
        <v>3</v>
      </c>
      <c r="X46" s="60" t="s">
        <v>3</v>
      </c>
      <c r="Y46" s="172" t="s">
        <v>3</v>
      </c>
      <c r="Z46" s="184" t="s">
        <v>3</v>
      </c>
      <c r="AA46" s="172" t="s">
        <v>3</v>
      </c>
      <c r="AB46" s="60" t="s">
        <v>3</v>
      </c>
      <c r="AC46" s="173" t="s">
        <v>3</v>
      </c>
      <c r="AD46" s="60" t="s">
        <v>3</v>
      </c>
      <c r="AE46" s="200" t="s">
        <v>3</v>
      </c>
      <c r="AF46" s="10"/>
      <c r="AG46" s="14">
        <f t="shared" si="12"/>
        <v>105.2638</v>
      </c>
      <c r="AH46" s="13">
        <f t="shared" si="15"/>
        <v>105.2638</v>
      </c>
      <c r="AI46" s="12">
        <f t="shared" si="16"/>
        <v>105.2638</v>
      </c>
      <c r="AJ46" s="141">
        <f t="shared" si="13"/>
        <v>105.2638</v>
      </c>
      <c r="AK46" s="11">
        <f t="shared" si="17"/>
        <v>105.2638</v>
      </c>
      <c r="AL46" s="24">
        <f t="shared" si="18"/>
        <v>1</v>
      </c>
      <c r="AM46" s="10"/>
    </row>
    <row r="47" spans="1:39" ht="33.75" customHeight="1" thickBot="1" x14ac:dyDescent="0.35">
      <c r="A47" s="366"/>
      <c r="B47" s="122" t="s">
        <v>63</v>
      </c>
      <c r="C47" s="8"/>
      <c r="D47" s="16">
        <f t="shared" si="11"/>
        <v>1202.7085500000001</v>
      </c>
      <c r="E47" s="12">
        <f t="shared" si="14"/>
        <v>1140</v>
      </c>
      <c r="F47" s="302" t="s">
        <v>3</v>
      </c>
      <c r="G47" s="288" t="s">
        <v>3</v>
      </c>
      <c r="H47" s="250">
        <v>1183.9092000000001</v>
      </c>
      <c r="I47" s="276">
        <v>1221.5079000000001</v>
      </c>
      <c r="J47" s="263" t="s">
        <v>3</v>
      </c>
      <c r="K47" s="172" t="s">
        <v>3</v>
      </c>
      <c r="L47" s="184" t="s">
        <v>3</v>
      </c>
      <c r="M47" s="172" t="s">
        <v>3</v>
      </c>
      <c r="N47" s="184" t="s">
        <v>3</v>
      </c>
      <c r="O47" s="173" t="s">
        <v>3</v>
      </c>
      <c r="P47" s="184" t="s">
        <v>3</v>
      </c>
      <c r="Q47" s="173" t="s">
        <v>3</v>
      </c>
      <c r="R47" s="60">
        <v>1228.9829999999999</v>
      </c>
      <c r="S47" s="172" t="s">
        <v>3</v>
      </c>
      <c r="T47" s="184" t="s">
        <v>3</v>
      </c>
      <c r="U47" s="172" t="s">
        <v>3</v>
      </c>
      <c r="V47" s="60">
        <v>1110.5146999999999</v>
      </c>
      <c r="W47" s="173" t="s">
        <v>3</v>
      </c>
      <c r="X47" s="60">
        <v>1105</v>
      </c>
      <c r="Y47" s="172" t="s">
        <v>3</v>
      </c>
      <c r="Z47" s="184" t="s">
        <v>3</v>
      </c>
      <c r="AA47" s="172">
        <v>1112.7309</v>
      </c>
      <c r="AB47" s="60" t="s">
        <v>3</v>
      </c>
      <c r="AC47" s="173" t="s">
        <v>3</v>
      </c>
      <c r="AD47" s="60">
        <v>1140</v>
      </c>
      <c r="AE47" s="200" t="s">
        <v>3</v>
      </c>
      <c r="AF47" s="10"/>
      <c r="AG47" s="14">
        <f t="shared" si="12"/>
        <v>1228.9829999999999</v>
      </c>
      <c r="AH47" s="13">
        <f t="shared" si="15"/>
        <v>1202.7085500000001</v>
      </c>
      <c r="AI47" s="12">
        <f t="shared" si="16"/>
        <v>1140</v>
      </c>
      <c r="AJ47" s="141">
        <f t="shared" si="13"/>
        <v>1157.5208142857141</v>
      </c>
      <c r="AK47" s="11">
        <f t="shared" si="17"/>
        <v>1105</v>
      </c>
      <c r="AL47" s="24">
        <f t="shared" si="18"/>
        <v>7</v>
      </c>
      <c r="AM47" s="10"/>
    </row>
    <row r="48" spans="1:39" ht="33.75" customHeight="1" thickBot="1" x14ac:dyDescent="0.35">
      <c r="A48" s="366"/>
      <c r="B48" s="132" t="s">
        <v>62</v>
      </c>
      <c r="C48" s="109"/>
      <c r="D48" s="110">
        <f t="shared" si="11"/>
        <v>-335.43709999999999</v>
      </c>
      <c r="E48" s="111">
        <f t="shared" si="14"/>
        <v>-326</v>
      </c>
      <c r="F48" s="303" t="s">
        <v>3</v>
      </c>
      <c r="G48" s="289" t="s">
        <v>3</v>
      </c>
      <c r="H48" s="251">
        <v>-325</v>
      </c>
      <c r="I48" s="277">
        <v>-345.87419999999997</v>
      </c>
      <c r="J48" s="264" t="s">
        <v>3</v>
      </c>
      <c r="K48" s="170" t="s">
        <v>3</v>
      </c>
      <c r="L48" s="183" t="s">
        <v>3</v>
      </c>
      <c r="M48" s="170" t="s">
        <v>3</v>
      </c>
      <c r="N48" s="183" t="s">
        <v>3</v>
      </c>
      <c r="O48" s="171" t="s">
        <v>3</v>
      </c>
      <c r="P48" s="183" t="s">
        <v>3</v>
      </c>
      <c r="Q48" s="171" t="s">
        <v>3</v>
      </c>
      <c r="R48" s="112">
        <v>-327</v>
      </c>
      <c r="S48" s="170" t="s">
        <v>3</v>
      </c>
      <c r="T48" s="183" t="s">
        <v>3</v>
      </c>
      <c r="U48" s="170" t="s">
        <v>3</v>
      </c>
      <c r="V48" s="112">
        <v>-244</v>
      </c>
      <c r="W48" s="171" t="s">
        <v>3</v>
      </c>
      <c r="X48" s="112" t="s">
        <v>3</v>
      </c>
      <c r="Y48" s="170" t="s">
        <v>3</v>
      </c>
      <c r="Z48" s="183" t="s">
        <v>3</v>
      </c>
      <c r="AA48" s="170">
        <v>-311</v>
      </c>
      <c r="AB48" s="112" t="s">
        <v>3</v>
      </c>
      <c r="AC48" s="171" t="s">
        <v>3</v>
      </c>
      <c r="AD48" s="112">
        <v>-351</v>
      </c>
      <c r="AE48" s="201" t="s">
        <v>3</v>
      </c>
      <c r="AF48" s="113"/>
      <c r="AG48" s="114">
        <f t="shared" si="12"/>
        <v>-244</v>
      </c>
      <c r="AH48" s="115">
        <f t="shared" si="15"/>
        <v>-335.43709999999999</v>
      </c>
      <c r="AI48" s="111">
        <f t="shared" si="16"/>
        <v>-326</v>
      </c>
      <c r="AJ48" s="147">
        <f t="shared" si="13"/>
        <v>-317.31236666666666</v>
      </c>
      <c r="AK48" s="116">
        <f t="shared" si="17"/>
        <v>-351</v>
      </c>
      <c r="AL48" s="118">
        <f t="shared" si="18"/>
        <v>6</v>
      </c>
      <c r="AM48" s="10"/>
    </row>
    <row r="49" spans="1:39" ht="33.75" customHeight="1" thickTop="1" thickBot="1" x14ac:dyDescent="0.35">
      <c r="A49" s="366"/>
      <c r="B49" s="127" t="s">
        <v>61</v>
      </c>
      <c r="C49" s="17"/>
      <c r="D49" s="16">
        <f t="shared" si="11"/>
        <v>350.94479999999999</v>
      </c>
      <c r="E49" s="12">
        <f t="shared" si="14"/>
        <v>301.57470000000001</v>
      </c>
      <c r="F49" s="301">
        <v>250</v>
      </c>
      <c r="G49" s="287" t="s">
        <v>3</v>
      </c>
      <c r="H49" s="249">
        <v>350.94479999999999</v>
      </c>
      <c r="I49" s="275">
        <v>363.15120000000002</v>
      </c>
      <c r="J49" s="262" t="s">
        <v>3</v>
      </c>
      <c r="K49" s="166" t="s">
        <v>3</v>
      </c>
      <c r="L49" s="181" t="s">
        <v>3</v>
      </c>
      <c r="M49" s="166">
        <v>313.14940000000001</v>
      </c>
      <c r="N49" s="181">
        <v>331</v>
      </c>
      <c r="O49" s="167" t="s">
        <v>3</v>
      </c>
      <c r="P49" s="181" t="s">
        <v>3</v>
      </c>
      <c r="Q49" s="167">
        <v>290</v>
      </c>
      <c r="R49" s="59">
        <v>366.55220000000003</v>
      </c>
      <c r="S49" s="166" t="s">
        <v>3</v>
      </c>
      <c r="T49" s="181">
        <v>250</v>
      </c>
      <c r="U49" s="166" t="s">
        <v>3</v>
      </c>
      <c r="V49" s="59">
        <v>273.1798</v>
      </c>
      <c r="W49" s="167" t="s">
        <v>3</v>
      </c>
      <c r="X49" s="59">
        <v>248</v>
      </c>
      <c r="Y49" s="166" t="s">
        <v>3</v>
      </c>
      <c r="Z49" s="181" t="s">
        <v>3</v>
      </c>
      <c r="AA49" s="166">
        <v>250.78440000000001</v>
      </c>
      <c r="AB49" s="59" t="s">
        <v>3</v>
      </c>
      <c r="AC49" s="167" t="s">
        <v>3</v>
      </c>
      <c r="AD49" s="59">
        <v>335</v>
      </c>
      <c r="AE49" s="199" t="s">
        <v>3</v>
      </c>
      <c r="AF49" s="15"/>
      <c r="AG49" s="14">
        <f t="shared" si="12"/>
        <v>366.55220000000003</v>
      </c>
      <c r="AH49" s="13">
        <f t="shared" si="15"/>
        <v>350.94479999999999</v>
      </c>
      <c r="AI49" s="12">
        <f t="shared" si="16"/>
        <v>301.57470000000001</v>
      </c>
      <c r="AJ49" s="141">
        <f t="shared" si="13"/>
        <v>301.81348333333329</v>
      </c>
      <c r="AK49" s="11">
        <f t="shared" si="17"/>
        <v>248</v>
      </c>
      <c r="AL49" s="18">
        <f t="shared" si="18"/>
        <v>12</v>
      </c>
      <c r="AM49" s="10"/>
    </row>
    <row r="50" spans="1:39" ht="33.75" customHeight="1" thickBot="1" x14ac:dyDescent="0.35">
      <c r="A50" s="366"/>
      <c r="B50" s="122" t="s">
        <v>60</v>
      </c>
      <c r="C50" s="17"/>
      <c r="D50" s="16">
        <f t="shared" si="11"/>
        <v>884.19380000000001</v>
      </c>
      <c r="E50" s="12">
        <f t="shared" si="14"/>
        <v>857.5</v>
      </c>
      <c r="F50" s="302">
        <v>850</v>
      </c>
      <c r="G50" s="288" t="s">
        <v>3</v>
      </c>
      <c r="H50" s="250">
        <v>884.19380000000001</v>
      </c>
      <c r="I50" s="276">
        <v>891.62670000000003</v>
      </c>
      <c r="J50" s="263" t="s">
        <v>3</v>
      </c>
      <c r="K50" s="168" t="s">
        <v>3</v>
      </c>
      <c r="L50" s="182" t="s">
        <v>3</v>
      </c>
      <c r="M50" s="168">
        <v>796.47659999999996</v>
      </c>
      <c r="N50" s="182">
        <v>854</v>
      </c>
      <c r="O50" s="169" t="s">
        <v>3</v>
      </c>
      <c r="P50" s="182" t="s">
        <v>3</v>
      </c>
      <c r="Q50" s="169">
        <v>853</v>
      </c>
      <c r="R50" s="61">
        <v>893.07590000000005</v>
      </c>
      <c r="S50" s="168" t="s">
        <v>3</v>
      </c>
      <c r="T50" s="182">
        <v>861</v>
      </c>
      <c r="U50" s="168" t="s">
        <v>3</v>
      </c>
      <c r="V50" s="61">
        <v>843.47349999999994</v>
      </c>
      <c r="W50" s="169" t="s">
        <v>3</v>
      </c>
      <c r="X50" s="61">
        <v>844</v>
      </c>
      <c r="Y50" s="168" t="s">
        <v>3</v>
      </c>
      <c r="Z50" s="182" t="s">
        <v>3</v>
      </c>
      <c r="AA50" s="168">
        <v>869.87909999999999</v>
      </c>
      <c r="AB50" s="61" t="s">
        <v>3</v>
      </c>
      <c r="AC50" s="169" t="s">
        <v>3</v>
      </c>
      <c r="AD50" s="61">
        <v>873</v>
      </c>
      <c r="AE50" s="200" t="s">
        <v>3</v>
      </c>
      <c r="AF50" s="15"/>
      <c r="AG50" s="14">
        <f t="shared" si="12"/>
        <v>893.07590000000005</v>
      </c>
      <c r="AH50" s="13">
        <f t="shared" si="15"/>
        <v>884.19380000000001</v>
      </c>
      <c r="AI50" s="12">
        <f t="shared" si="16"/>
        <v>857.5</v>
      </c>
      <c r="AJ50" s="141">
        <f t="shared" si="13"/>
        <v>859.47713333333331</v>
      </c>
      <c r="AK50" s="11">
        <f t="shared" si="17"/>
        <v>796.47659999999996</v>
      </c>
      <c r="AL50" s="25">
        <f t="shared" si="18"/>
        <v>12</v>
      </c>
      <c r="AM50" s="10"/>
    </row>
    <row r="51" spans="1:39" ht="33.75" customHeight="1" thickBot="1" x14ac:dyDescent="0.35">
      <c r="A51" s="366"/>
      <c r="B51" s="122" t="s">
        <v>59</v>
      </c>
      <c r="C51" s="17"/>
      <c r="D51" s="16">
        <f t="shared" si="11"/>
        <v>-215</v>
      </c>
      <c r="E51" s="12">
        <f t="shared" si="14"/>
        <v>-215.5</v>
      </c>
      <c r="F51" s="302">
        <v>-215</v>
      </c>
      <c r="G51" s="288" t="s">
        <v>3</v>
      </c>
      <c r="H51" s="250">
        <v>-203.52160000000001</v>
      </c>
      <c r="I51" s="276">
        <v>-220.5926</v>
      </c>
      <c r="J51" s="263" t="s">
        <v>3</v>
      </c>
      <c r="K51" s="168" t="s">
        <v>3</v>
      </c>
      <c r="L51" s="182" t="s">
        <v>3</v>
      </c>
      <c r="M51" s="168">
        <v>-240</v>
      </c>
      <c r="N51" s="182">
        <v>-215</v>
      </c>
      <c r="O51" s="169" t="s">
        <v>3</v>
      </c>
      <c r="P51" s="182" t="s">
        <v>3</v>
      </c>
      <c r="Q51" s="169">
        <v>-211</v>
      </c>
      <c r="R51" s="61">
        <v>-197.5907</v>
      </c>
      <c r="S51" s="168" t="s">
        <v>3</v>
      </c>
      <c r="T51" s="182">
        <v>-223</v>
      </c>
      <c r="U51" s="168" t="s">
        <v>3</v>
      </c>
      <c r="V51" s="61">
        <v>-228.6962</v>
      </c>
      <c r="W51" s="169" t="s">
        <v>3</v>
      </c>
      <c r="X51" s="61">
        <v>-216</v>
      </c>
      <c r="Y51" s="168" t="s">
        <v>3</v>
      </c>
      <c r="Z51" s="182" t="s">
        <v>3</v>
      </c>
      <c r="AA51" s="168">
        <v>-248.04990000000001</v>
      </c>
      <c r="AB51" s="61" t="s">
        <v>3</v>
      </c>
      <c r="AC51" s="169" t="s">
        <v>3</v>
      </c>
      <c r="AD51" s="61">
        <v>-208</v>
      </c>
      <c r="AE51" s="200" t="s">
        <v>3</v>
      </c>
      <c r="AF51" s="15"/>
      <c r="AG51" s="14">
        <f t="shared" si="12"/>
        <v>-197.5907</v>
      </c>
      <c r="AH51" s="13">
        <f t="shared" si="15"/>
        <v>-215</v>
      </c>
      <c r="AI51" s="12">
        <f t="shared" si="16"/>
        <v>-215.5</v>
      </c>
      <c r="AJ51" s="141">
        <f t="shared" si="13"/>
        <v>-218.87091666666666</v>
      </c>
      <c r="AK51" s="11">
        <f t="shared" si="17"/>
        <v>-248.04990000000001</v>
      </c>
      <c r="AL51" s="25">
        <f t="shared" si="18"/>
        <v>12</v>
      </c>
      <c r="AM51" s="10"/>
    </row>
    <row r="52" spans="1:39" ht="33.75" customHeight="1" thickBot="1" x14ac:dyDescent="0.35">
      <c r="A52" s="366"/>
      <c r="B52" s="122" t="s">
        <v>58</v>
      </c>
      <c r="C52" s="17"/>
      <c r="D52" s="16">
        <f t="shared" si="11"/>
        <v>301.22590000000002</v>
      </c>
      <c r="E52" s="12">
        <f t="shared" si="14"/>
        <v>306</v>
      </c>
      <c r="F52" s="302">
        <v>305</v>
      </c>
      <c r="G52" s="288" t="s">
        <v>3</v>
      </c>
      <c r="H52" s="250">
        <v>293.13900000000001</v>
      </c>
      <c r="I52" s="276">
        <v>301.22590000000002</v>
      </c>
      <c r="J52" s="263" t="s">
        <v>3</v>
      </c>
      <c r="K52" s="168" t="s">
        <v>3</v>
      </c>
      <c r="L52" s="182" t="s">
        <v>3</v>
      </c>
      <c r="M52" s="168">
        <v>307</v>
      </c>
      <c r="N52" s="182">
        <v>306</v>
      </c>
      <c r="O52" s="169" t="s">
        <v>3</v>
      </c>
      <c r="P52" s="182" t="s">
        <v>3</v>
      </c>
      <c r="Q52" s="169">
        <v>298</v>
      </c>
      <c r="R52" s="61">
        <v>308.02620000000002</v>
      </c>
      <c r="S52" s="168" t="s">
        <v>3</v>
      </c>
      <c r="T52" s="182">
        <v>306</v>
      </c>
      <c r="U52" s="168" t="s">
        <v>3</v>
      </c>
      <c r="V52" s="61">
        <v>311.36770000000001</v>
      </c>
      <c r="W52" s="169" t="s">
        <v>3</v>
      </c>
      <c r="X52" s="61">
        <v>308</v>
      </c>
      <c r="Y52" s="168" t="s">
        <v>3</v>
      </c>
      <c r="Z52" s="182" t="s">
        <v>3</v>
      </c>
      <c r="AA52" s="168">
        <v>314.97669999999999</v>
      </c>
      <c r="AB52" s="61" t="s">
        <v>3</v>
      </c>
      <c r="AC52" s="169" t="s">
        <v>3</v>
      </c>
      <c r="AD52" s="61">
        <v>226</v>
      </c>
      <c r="AE52" s="200" t="s">
        <v>3</v>
      </c>
      <c r="AF52" s="15"/>
      <c r="AG52" s="14">
        <f t="shared" si="12"/>
        <v>314.97669999999999</v>
      </c>
      <c r="AH52" s="13">
        <f t="shared" si="15"/>
        <v>301.22590000000002</v>
      </c>
      <c r="AI52" s="12">
        <f t="shared" si="16"/>
        <v>306</v>
      </c>
      <c r="AJ52" s="141">
        <f t="shared" si="13"/>
        <v>298.72795833333333</v>
      </c>
      <c r="AK52" s="11">
        <f t="shared" si="17"/>
        <v>226</v>
      </c>
      <c r="AL52" s="18">
        <f t="shared" si="18"/>
        <v>12</v>
      </c>
      <c r="AM52" s="10"/>
    </row>
    <row r="53" spans="1:39" ht="33.75" customHeight="1" thickBot="1" x14ac:dyDescent="0.35">
      <c r="A53" s="366"/>
      <c r="B53" s="133" t="s">
        <v>57</v>
      </c>
      <c r="C53" s="17"/>
      <c r="D53" s="16">
        <f t="shared" si="11"/>
        <v>74.51939999999999</v>
      </c>
      <c r="E53" s="12">
        <f t="shared" si="14"/>
        <v>78</v>
      </c>
      <c r="F53" s="302">
        <v>78</v>
      </c>
      <c r="G53" s="288" t="s">
        <v>3</v>
      </c>
      <c r="H53" s="250" t="s">
        <v>3</v>
      </c>
      <c r="I53" s="276">
        <v>71.038799999999995</v>
      </c>
      <c r="J53" s="263" t="s">
        <v>3</v>
      </c>
      <c r="K53" s="168" t="s">
        <v>3</v>
      </c>
      <c r="L53" s="182" t="s">
        <v>3</v>
      </c>
      <c r="M53" s="168" t="s">
        <v>3</v>
      </c>
      <c r="N53" s="182" t="s">
        <v>3</v>
      </c>
      <c r="O53" s="169" t="s">
        <v>3</v>
      </c>
      <c r="P53" s="182" t="s">
        <v>3</v>
      </c>
      <c r="Q53" s="169" t="s">
        <v>3</v>
      </c>
      <c r="R53" s="61" t="s">
        <v>3</v>
      </c>
      <c r="S53" s="168" t="s">
        <v>3</v>
      </c>
      <c r="T53" s="182">
        <v>89</v>
      </c>
      <c r="U53" s="168" t="s">
        <v>3</v>
      </c>
      <c r="V53" s="61" t="s">
        <v>3</v>
      </c>
      <c r="W53" s="169" t="s">
        <v>3</v>
      </c>
      <c r="X53" s="61" t="s">
        <v>3</v>
      </c>
      <c r="Y53" s="168" t="s">
        <v>3</v>
      </c>
      <c r="Z53" s="182" t="s">
        <v>3</v>
      </c>
      <c r="AA53" s="168" t="s">
        <v>3</v>
      </c>
      <c r="AB53" s="61" t="s">
        <v>3</v>
      </c>
      <c r="AC53" s="169" t="s">
        <v>3</v>
      </c>
      <c r="AD53" s="61" t="s">
        <v>3</v>
      </c>
      <c r="AE53" s="200" t="s">
        <v>3</v>
      </c>
      <c r="AF53" s="15"/>
      <c r="AG53" s="14">
        <f t="shared" si="12"/>
        <v>89</v>
      </c>
      <c r="AH53" s="13">
        <f t="shared" si="15"/>
        <v>74.51939999999999</v>
      </c>
      <c r="AI53" s="12">
        <f t="shared" si="16"/>
        <v>78</v>
      </c>
      <c r="AJ53" s="141">
        <f t="shared" si="13"/>
        <v>79.346266666666665</v>
      </c>
      <c r="AK53" s="11">
        <f t="shared" si="17"/>
        <v>71.038799999999995</v>
      </c>
      <c r="AL53" s="25">
        <f t="shared" si="18"/>
        <v>3</v>
      </c>
      <c r="AM53" s="10"/>
    </row>
    <row r="54" spans="1:39" ht="33.75" customHeight="1" thickBot="1" x14ac:dyDescent="0.35">
      <c r="A54" s="366"/>
      <c r="B54" s="122" t="s">
        <v>56</v>
      </c>
      <c r="C54" s="17"/>
      <c r="D54" s="16">
        <f t="shared" si="11"/>
        <v>805</v>
      </c>
      <c r="E54" s="12">
        <f t="shared" si="14"/>
        <v>793.62279999999998</v>
      </c>
      <c r="F54" s="302">
        <v>805</v>
      </c>
      <c r="G54" s="288" t="s">
        <v>3</v>
      </c>
      <c r="H54" s="250">
        <v>865.90920000000006</v>
      </c>
      <c r="I54" s="276">
        <v>796.75789999999995</v>
      </c>
      <c r="J54" s="263" t="s">
        <v>3</v>
      </c>
      <c r="K54" s="168" t="s">
        <v>3</v>
      </c>
      <c r="L54" s="182" t="s">
        <v>3</v>
      </c>
      <c r="M54" s="168">
        <v>693.5</v>
      </c>
      <c r="N54" s="182">
        <v>707</v>
      </c>
      <c r="O54" s="169" t="s">
        <v>3</v>
      </c>
      <c r="P54" s="182" t="s">
        <v>3</v>
      </c>
      <c r="Q54" s="169">
        <v>843</v>
      </c>
      <c r="R54" s="61">
        <v>805.6327</v>
      </c>
      <c r="S54" s="168" t="s">
        <v>3</v>
      </c>
      <c r="T54" s="182">
        <v>791</v>
      </c>
      <c r="U54" s="168" t="s">
        <v>3</v>
      </c>
      <c r="V54" s="61">
        <v>792.51469999999995</v>
      </c>
      <c r="W54" s="169" t="s">
        <v>3</v>
      </c>
      <c r="X54" s="61">
        <v>787</v>
      </c>
      <c r="Y54" s="168" t="s">
        <v>3</v>
      </c>
      <c r="Z54" s="182" t="s">
        <v>3</v>
      </c>
      <c r="AA54" s="168">
        <v>794.73090000000002</v>
      </c>
      <c r="AB54" s="61" t="s">
        <v>3</v>
      </c>
      <c r="AC54" s="169" t="s">
        <v>3</v>
      </c>
      <c r="AD54" s="61">
        <v>722</v>
      </c>
      <c r="AE54" s="200" t="s">
        <v>3</v>
      </c>
      <c r="AF54" s="15"/>
      <c r="AG54" s="14">
        <f t="shared" si="12"/>
        <v>865.90920000000006</v>
      </c>
      <c r="AH54" s="13">
        <f t="shared" si="15"/>
        <v>805</v>
      </c>
      <c r="AI54" s="12">
        <f t="shared" si="16"/>
        <v>793.62279999999998</v>
      </c>
      <c r="AJ54" s="141">
        <f t="shared" si="13"/>
        <v>783.67045000000007</v>
      </c>
      <c r="AK54" s="11">
        <f t="shared" si="17"/>
        <v>693.5</v>
      </c>
      <c r="AL54" s="25">
        <f t="shared" si="18"/>
        <v>12</v>
      </c>
      <c r="AM54" s="10"/>
    </row>
    <row r="55" spans="1:39" ht="33.75" customHeight="1" thickBot="1" x14ac:dyDescent="0.35">
      <c r="A55" s="366"/>
      <c r="B55" s="125" t="s">
        <v>55</v>
      </c>
      <c r="C55" s="70"/>
      <c r="D55" s="86">
        <f t="shared" si="11"/>
        <v>-395</v>
      </c>
      <c r="E55" s="72">
        <f t="shared" si="14"/>
        <v>-395</v>
      </c>
      <c r="F55" s="304">
        <v>-395</v>
      </c>
      <c r="G55" s="290" t="s">
        <v>3</v>
      </c>
      <c r="H55" s="252">
        <v>-380</v>
      </c>
      <c r="I55" s="278">
        <v>-399.72449999999998</v>
      </c>
      <c r="J55" s="265" t="s">
        <v>3</v>
      </c>
      <c r="K55" s="202" t="s">
        <v>3</v>
      </c>
      <c r="L55" s="203" t="s">
        <v>3</v>
      </c>
      <c r="M55" s="204">
        <v>-396.8</v>
      </c>
      <c r="N55" s="203">
        <v>-399</v>
      </c>
      <c r="O55" s="205" t="s">
        <v>3</v>
      </c>
      <c r="P55" s="203" t="s">
        <v>3</v>
      </c>
      <c r="Q55" s="205">
        <v>-453</v>
      </c>
      <c r="R55" s="206">
        <v>-379.5</v>
      </c>
      <c r="S55" s="204" t="s">
        <v>3</v>
      </c>
      <c r="T55" s="203">
        <v>-385</v>
      </c>
      <c r="U55" s="204" t="s">
        <v>3</v>
      </c>
      <c r="V55" s="206">
        <v>-371</v>
      </c>
      <c r="W55" s="205" t="s">
        <v>3</v>
      </c>
      <c r="X55" s="206" t="s">
        <v>3</v>
      </c>
      <c r="Y55" s="204" t="s">
        <v>3</v>
      </c>
      <c r="Z55" s="203" t="s">
        <v>3</v>
      </c>
      <c r="AA55" s="204">
        <v>-366.4</v>
      </c>
      <c r="AB55" s="206" t="s">
        <v>3</v>
      </c>
      <c r="AC55" s="205" t="s">
        <v>3</v>
      </c>
      <c r="AD55" s="206">
        <v>-427</v>
      </c>
      <c r="AE55" s="207" t="s">
        <v>3</v>
      </c>
      <c r="AF55" s="73"/>
      <c r="AG55" s="87">
        <f t="shared" si="12"/>
        <v>-366.4</v>
      </c>
      <c r="AH55" s="88">
        <f t="shared" si="15"/>
        <v>-395</v>
      </c>
      <c r="AI55" s="72">
        <f t="shared" si="16"/>
        <v>-395</v>
      </c>
      <c r="AJ55" s="142">
        <f t="shared" si="13"/>
        <v>-395.67495454545457</v>
      </c>
      <c r="AK55" s="89">
        <f t="shared" si="17"/>
        <v>-453</v>
      </c>
      <c r="AL55" s="26">
        <f t="shared" si="18"/>
        <v>11</v>
      </c>
      <c r="AM55" s="10"/>
    </row>
    <row r="56" spans="1:39" ht="15" thickBot="1" x14ac:dyDescent="0.35"/>
    <row r="57" spans="1:39" ht="18.75" customHeight="1" thickBot="1" x14ac:dyDescent="0.35">
      <c r="B57" s="6"/>
      <c r="M57" s="367" t="s">
        <v>10</v>
      </c>
      <c r="N57" s="368"/>
      <c r="O57" s="368"/>
      <c r="P57" s="368"/>
      <c r="Q57" s="368"/>
      <c r="R57" s="368"/>
      <c r="S57" s="368"/>
      <c r="T57" s="368"/>
      <c r="U57" s="368"/>
      <c r="V57" s="368"/>
      <c r="W57" s="368"/>
      <c r="X57" s="368"/>
      <c r="Y57" s="368"/>
      <c r="Z57" s="368"/>
      <c r="AA57" s="368"/>
      <c r="AB57" s="368"/>
      <c r="AC57" s="368"/>
      <c r="AD57" s="368"/>
      <c r="AE57" s="368"/>
    </row>
    <row r="58" spans="1:39" ht="59.25" customHeight="1" thickBot="1" x14ac:dyDescent="0.35">
      <c r="B58" s="6"/>
      <c r="M58" s="369" t="s">
        <v>11</v>
      </c>
      <c r="N58" s="370"/>
      <c r="O58" s="370"/>
      <c r="P58" s="370"/>
      <c r="Q58" s="370"/>
      <c r="R58" s="370"/>
      <c r="S58" s="370"/>
      <c r="T58" s="370"/>
      <c r="U58" s="370"/>
      <c r="V58" s="370"/>
      <c r="W58" s="370"/>
      <c r="X58" s="370"/>
      <c r="Y58" s="370"/>
      <c r="Z58" s="370"/>
      <c r="AA58" s="370"/>
      <c r="AB58" s="370"/>
      <c r="AC58" s="370"/>
      <c r="AD58" s="370"/>
      <c r="AE58" s="371"/>
    </row>
    <row r="59" spans="1:39" x14ac:dyDescent="0.3">
      <c r="B59" s="9"/>
      <c r="C59" s="9"/>
      <c r="D59" s="9"/>
      <c r="F59" s="9"/>
      <c r="G59" s="9"/>
      <c r="H59" s="8"/>
      <c r="I59" s="8"/>
      <c r="J59" s="8"/>
      <c r="K59" s="8"/>
      <c r="L59" s="8"/>
      <c r="M59" s="8"/>
      <c r="N59" s="8"/>
      <c r="O59" s="8"/>
      <c r="P59" s="8"/>
      <c r="Q59" s="8"/>
      <c r="R59" s="8"/>
      <c r="S59" s="8"/>
      <c r="T59" s="8"/>
      <c r="U59" s="8"/>
    </row>
  </sheetData>
  <sortState columnSort="1" ref="L2:AF58">
    <sortCondition ref="L2:AF2"/>
  </sortState>
  <mergeCells count="5">
    <mergeCell ref="A5:A25"/>
    <mergeCell ref="A26:A32"/>
    <mergeCell ref="A35:A55"/>
    <mergeCell ref="M57:AE57"/>
    <mergeCell ref="M58:AE58"/>
  </mergeCells>
  <conditionalFormatting sqref="F5:AE5">
    <cfRule type="top10" dxfId="99" priority="13636" bottom="1" rank="1"/>
    <cfRule type="top10" dxfId="98" priority="13637" rank="1"/>
  </conditionalFormatting>
  <conditionalFormatting sqref="F6:AE6">
    <cfRule type="top10" dxfId="97" priority="13640" bottom="1" rank="1"/>
    <cfRule type="top10" dxfId="96" priority="13641" rank="1"/>
  </conditionalFormatting>
  <conditionalFormatting sqref="F7:AE7">
    <cfRule type="top10" dxfId="95" priority="13644" bottom="1" rank="1"/>
    <cfRule type="top10" dxfId="94" priority="13645" rank="1"/>
  </conditionalFormatting>
  <conditionalFormatting sqref="F8:AE8">
    <cfRule type="top10" dxfId="93" priority="13648" bottom="1" rank="1"/>
    <cfRule type="top10" dxfId="92" priority="13649" rank="1"/>
  </conditionalFormatting>
  <conditionalFormatting sqref="F9:AE9">
    <cfRule type="top10" dxfId="91" priority="13652" bottom="1" rank="1"/>
    <cfRule type="top10" dxfId="90" priority="13653" rank="1"/>
  </conditionalFormatting>
  <conditionalFormatting sqref="F10:AE10">
    <cfRule type="top10" dxfId="89" priority="13656" bottom="1" rank="1"/>
    <cfRule type="top10" dxfId="88" priority="13657" rank="1"/>
  </conditionalFormatting>
  <conditionalFormatting sqref="F11:AE11">
    <cfRule type="top10" dxfId="87" priority="13660" bottom="1" rank="1"/>
    <cfRule type="top10" dxfId="86" priority="13661" rank="1"/>
  </conditionalFormatting>
  <conditionalFormatting sqref="F12:AE12">
    <cfRule type="top10" dxfId="85" priority="13664" bottom="1" rank="1"/>
    <cfRule type="top10" dxfId="84" priority="13665" rank="1"/>
  </conditionalFormatting>
  <conditionalFormatting sqref="F13:AE13">
    <cfRule type="top10" dxfId="83" priority="13668" bottom="1" rank="1"/>
    <cfRule type="top10" dxfId="82" priority="13669" rank="1"/>
  </conditionalFormatting>
  <conditionalFormatting sqref="F14:AE14">
    <cfRule type="top10" dxfId="81" priority="13672" bottom="1" rank="1"/>
    <cfRule type="top10" dxfId="80" priority="13673" rank="1"/>
  </conditionalFormatting>
  <conditionalFormatting sqref="F15:AE15">
    <cfRule type="top10" dxfId="79" priority="13676" bottom="1" rank="1"/>
    <cfRule type="top10" dxfId="78" priority="13677" rank="1"/>
  </conditionalFormatting>
  <conditionalFormatting sqref="F16:AE16">
    <cfRule type="top10" dxfId="77" priority="13680" bottom="1" rank="1"/>
    <cfRule type="top10" dxfId="76" priority="13681" rank="1"/>
  </conditionalFormatting>
  <conditionalFormatting sqref="F17:AE17">
    <cfRule type="top10" dxfId="75" priority="13684" bottom="1" rank="1"/>
    <cfRule type="top10" dxfId="74" priority="13685" rank="1"/>
  </conditionalFormatting>
  <conditionalFormatting sqref="F18:AE18">
    <cfRule type="top10" dxfId="73" priority="13688" bottom="1" rank="1"/>
    <cfRule type="top10" dxfId="72" priority="13689" rank="1"/>
  </conditionalFormatting>
  <conditionalFormatting sqref="F19:AE19">
    <cfRule type="top10" dxfId="71" priority="13692" bottom="1" rank="1"/>
    <cfRule type="top10" dxfId="70" priority="13693" rank="1"/>
  </conditionalFormatting>
  <conditionalFormatting sqref="F21:AE21">
    <cfRule type="top10" dxfId="69" priority="13696" bottom="1" rank="1"/>
    <cfRule type="top10" dxfId="68" priority="13697" rank="1"/>
  </conditionalFormatting>
  <conditionalFormatting sqref="F22:AE22">
    <cfRule type="top10" dxfId="67" priority="13700" bottom="1" rank="1"/>
    <cfRule type="top10" dxfId="66" priority="13701" rank="1"/>
  </conditionalFormatting>
  <conditionalFormatting sqref="F23:AE23">
    <cfRule type="top10" dxfId="65" priority="13704" bottom="1" rank="1"/>
    <cfRule type="top10" dxfId="64" priority="13705" rank="1"/>
  </conditionalFormatting>
  <conditionalFormatting sqref="F24:AE24">
    <cfRule type="top10" dxfId="63" priority="13708" bottom="1" rank="1"/>
    <cfRule type="top10" dxfId="62" priority="13709" rank="1"/>
  </conditionalFormatting>
  <conditionalFormatting sqref="F25:AE25">
    <cfRule type="top10" dxfId="61" priority="13712" bottom="1" rank="1"/>
    <cfRule type="top10" dxfId="60" priority="13713" rank="1"/>
  </conditionalFormatting>
  <conditionalFormatting sqref="F26:AE26">
    <cfRule type="top10" dxfId="59" priority="13716" bottom="1" rank="1"/>
    <cfRule type="top10" dxfId="58" priority="13717" rank="1"/>
  </conditionalFormatting>
  <conditionalFormatting sqref="F27:AE27">
    <cfRule type="top10" dxfId="57" priority="13720" bottom="1" rank="1"/>
    <cfRule type="top10" dxfId="56" priority="13721" rank="1"/>
  </conditionalFormatting>
  <conditionalFormatting sqref="F28:AE28">
    <cfRule type="top10" dxfId="55" priority="13724" bottom="1" rank="1"/>
    <cfRule type="top10" dxfId="54" priority="13725" rank="1"/>
  </conditionalFormatting>
  <conditionalFormatting sqref="F29:AE29">
    <cfRule type="top10" dxfId="53" priority="13728" bottom="1" rank="1"/>
    <cfRule type="top10" dxfId="52" priority="13729" rank="1"/>
  </conditionalFormatting>
  <conditionalFormatting sqref="F30:AE30">
    <cfRule type="top10" dxfId="51" priority="13732" bottom="1" rank="1"/>
    <cfRule type="top10" dxfId="50" priority="13733" rank="1"/>
  </conditionalFormatting>
  <conditionalFormatting sqref="F31:AE31">
    <cfRule type="top10" dxfId="49" priority="13736" bottom="1" rank="1"/>
    <cfRule type="top10" dxfId="48" priority="13737" rank="1"/>
  </conditionalFormatting>
  <conditionalFormatting sqref="F32:AE32">
    <cfRule type="top10" dxfId="47" priority="13740" bottom="1" rank="1"/>
    <cfRule type="top10" dxfId="46" priority="13741" rank="1"/>
  </conditionalFormatting>
  <conditionalFormatting sqref="F33:AE33">
    <cfRule type="top10" dxfId="45" priority="13744" bottom="1" rank="1"/>
    <cfRule type="top10" dxfId="44" priority="13745" rank="1"/>
  </conditionalFormatting>
  <conditionalFormatting sqref="F34:AE34">
    <cfRule type="top10" dxfId="43" priority="13748" bottom="1" rank="1"/>
    <cfRule type="top10" dxfId="42" priority="13749" rank="1"/>
  </conditionalFormatting>
  <conditionalFormatting sqref="F35:AE35">
    <cfRule type="top10" dxfId="41" priority="13752" bottom="1" rank="1"/>
    <cfRule type="top10" dxfId="40" priority="13753" rank="1"/>
  </conditionalFormatting>
  <conditionalFormatting sqref="F36:AE36">
    <cfRule type="top10" dxfId="39" priority="13756" bottom="1" rank="1"/>
    <cfRule type="top10" dxfId="38" priority="13757" rank="1"/>
  </conditionalFormatting>
  <conditionalFormatting sqref="F37:AE37">
    <cfRule type="top10" dxfId="37" priority="13760" bottom="1" rank="1"/>
    <cfRule type="top10" dxfId="36" priority="13761" rank="1"/>
  </conditionalFormatting>
  <conditionalFormatting sqref="F38:AE38">
    <cfRule type="top10" dxfId="35" priority="13764" bottom="1" rank="1"/>
    <cfRule type="top10" dxfId="34" priority="13765" rank="1"/>
  </conditionalFormatting>
  <conditionalFormatting sqref="F39:AE39">
    <cfRule type="top10" dxfId="33" priority="13768" bottom="1" rank="1"/>
    <cfRule type="top10" dxfId="32" priority="13769" rank="1"/>
  </conditionalFormatting>
  <conditionalFormatting sqref="F40:AE40">
    <cfRule type="top10" dxfId="31" priority="13772" bottom="1" rank="1"/>
    <cfRule type="top10" dxfId="30" priority="13773" rank="1"/>
  </conditionalFormatting>
  <conditionalFormatting sqref="F41:AE41">
    <cfRule type="top10" dxfId="29" priority="13776" bottom="1" rank="1"/>
    <cfRule type="top10" dxfId="28" priority="13777" rank="1"/>
  </conditionalFormatting>
  <conditionalFormatting sqref="F42:AE42">
    <cfRule type="top10" dxfId="27" priority="13780" bottom="1" rank="1"/>
    <cfRule type="top10" dxfId="26" priority="13781" rank="1"/>
  </conditionalFormatting>
  <conditionalFormatting sqref="F43:AE43">
    <cfRule type="top10" dxfId="25" priority="13784" bottom="1" rank="1"/>
    <cfRule type="top10" dxfId="24" priority="13785" rank="1"/>
  </conditionalFormatting>
  <conditionalFormatting sqref="F44:AE44">
    <cfRule type="top10" dxfId="23" priority="13788" bottom="1" rank="1"/>
    <cfRule type="top10" dxfId="22" priority="13789" rank="1"/>
  </conditionalFormatting>
  <conditionalFormatting sqref="F45:AE45">
    <cfRule type="top10" dxfId="21" priority="13792" bottom="1" rank="1"/>
    <cfRule type="top10" dxfId="20" priority="13793" rank="1"/>
  </conditionalFormatting>
  <conditionalFormatting sqref="F46:AE46">
    <cfRule type="top10" dxfId="19" priority="13796" bottom="1" rank="1"/>
    <cfRule type="top10" dxfId="18" priority="13797" rank="1"/>
  </conditionalFormatting>
  <conditionalFormatting sqref="F47:AE47">
    <cfRule type="top10" dxfId="17" priority="13800" bottom="1" rank="1"/>
    <cfRule type="top10" dxfId="16" priority="13801" rank="1"/>
  </conditionalFormatting>
  <conditionalFormatting sqref="F48:AE48">
    <cfRule type="top10" dxfId="15" priority="13804" bottom="1" rank="1"/>
    <cfRule type="top10" dxfId="14" priority="13805" rank="1"/>
  </conditionalFormatting>
  <conditionalFormatting sqref="F49:AE49">
    <cfRule type="top10" dxfId="13" priority="13808" bottom="1" rank="1"/>
    <cfRule type="top10" dxfId="12" priority="13809" rank="1"/>
  </conditionalFormatting>
  <conditionalFormatting sqref="F50:AE50">
    <cfRule type="top10" dxfId="11" priority="13812" bottom="1" rank="1"/>
    <cfRule type="top10" dxfId="10" priority="13813" rank="1"/>
  </conditionalFormatting>
  <conditionalFormatting sqref="F51:AE51">
    <cfRule type="top10" dxfId="9" priority="13816" bottom="1" rank="1"/>
    <cfRule type="top10" dxfId="8" priority="13817" rank="1"/>
  </conditionalFormatting>
  <conditionalFormatting sqref="F52:AE52">
    <cfRule type="top10" dxfId="7" priority="13820" bottom="1" rank="1"/>
    <cfRule type="top10" dxfId="6" priority="13821" rank="1"/>
  </conditionalFormatting>
  <conditionalFormatting sqref="F53:AE53">
    <cfRule type="top10" dxfId="5" priority="13824" bottom="1" rank="1"/>
    <cfRule type="top10" dxfId="4" priority="13825" rank="1"/>
  </conditionalFormatting>
  <conditionalFormatting sqref="F54:AE54">
    <cfRule type="top10" dxfId="3" priority="13828" bottom="1" rank="1"/>
    <cfRule type="top10" dxfId="2" priority="13829" rank="1"/>
  </conditionalFormatting>
  <conditionalFormatting sqref="F55:AE55">
    <cfRule type="top10" dxfId="1" priority="13832" bottom="1" rank="1"/>
    <cfRule type="top10" dxfId="0" priority="13833" rank="1"/>
  </conditionalFormatting>
  <pageMargins left="0.70866141732283472" right="0.70866141732283472" top="0.78740157480314965" bottom="0.78740157480314965" header="0.31496062992125984" footer="0.31496062992125984"/>
  <pageSetup paperSize="9" scale="29" orientation="portrait" r:id="rId1"/>
  <colBreaks count="1" manualBreakCount="1">
    <brk id="18" max="60" man="1"/>
  </colBreaks>
  <customProperties>
    <customPr name="_pios_id" r:id="rId2"/>
  </customProperties>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AG87"/>
  <sheetViews>
    <sheetView showGridLines="0" zoomScaleNormal="100" zoomScaleSheetLayoutView="100" workbookViewId="0">
      <selection activeCell="AE25" sqref="AE25"/>
    </sheetView>
  </sheetViews>
  <sheetFormatPr defaultColWidth="10.88671875" defaultRowHeight="14.4" outlineLevelRow="1" x14ac:dyDescent="0.3"/>
  <cols>
    <col min="1" max="1" width="7.6640625" customWidth="1"/>
    <col min="2" max="2" width="56.44140625" customWidth="1"/>
    <col min="3" max="4" width="0" hidden="1" customWidth="1"/>
    <col min="5" max="5" width="13.88671875" hidden="1" customWidth="1"/>
    <col min="6" max="22" width="0" hidden="1" customWidth="1"/>
    <col min="23" max="23" width="19.88671875" hidden="1" customWidth="1"/>
    <col min="24" max="24" width="0" hidden="1" customWidth="1"/>
    <col min="25" max="25" width="20.44140625" customWidth="1"/>
    <col min="26" max="26" width="0" hidden="1" customWidth="1"/>
    <col min="28" max="28" width="14.5546875" bestFit="1" customWidth="1"/>
  </cols>
  <sheetData>
    <row r="1" spans="1:26" x14ac:dyDescent="0.3">
      <c r="A1" s="212"/>
      <c r="B1" s="212"/>
      <c r="C1" s="212"/>
      <c r="D1" s="212"/>
      <c r="E1" s="212"/>
      <c r="F1" s="212"/>
      <c r="G1" s="212"/>
      <c r="H1" s="212"/>
      <c r="I1" s="212"/>
      <c r="J1" s="212"/>
      <c r="K1" s="212"/>
      <c r="L1" s="212"/>
      <c r="M1" s="212"/>
      <c r="N1" s="212"/>
      <c r="O1" s="212"/>
      <c r="P1" s="212"/>
      <c r="Q1" s="212"/>
      <c r="R1" s="212"/>
      <c r="S1" s="212"/>
      <c r="T1" s="212"/>
      <c r="U1" s="212"/>
      <c r="V1" s="212"/>
      <c r="W1" s="212"/>
      <c r="X1" s="212"/>
      <c r="Y1" s="212"/>
      <c r="Z1" s="212"/>
    </row>
    <row r="2" spans="1:26" ht="17.399999999999999" hidden="1" outlineLevel="1" x14ac:dyDescent="0.3">
      <c r="A2" s="212"/>
      <c r="B2" s="213" t="s">
        <v>93</v>
      </c>
      <c r="C2" s="212"/>
      <c r="D2" s="212"/>
      <c r="E2" s="212"/>
      <c r="F2" s="212"/>
      <c r="G2" s="212"/>
      <c r="H2" s="212"/>
      <c r="I2" s="212"/>
      <c r="J2" s="212"/>
      <c r="K2" s="212"/>
      <c r="L2" s="212"/>
      <c r="M2" s="212"/>
      <c r="N2" s="212"/>
      <c r="O2" s="212"/>
      <c r="P2" s="212"/>
      <c r="Q2" s="212"/>
      <c r="R2" s="212"/>
      <c r="S2" s="212"/>
      <c r="T2" s="212"/>
      <c r="U2" s="212"/>
      <c r="V2" s="212"/>
      <c r="W2" s="212"/>
      <c r="X2" s="212"/>
      <c r="Y2" s="212"/>
      <c r="Z2" s="212"/>
    </row>
    <row r="3" spans="1:26" ht="15.6" hidden="1" outlineLevel="1" x14ac:dyDescent="0.3">
      <c r="A3" s="212"/>
      <c r="B3" s="214" t="e">
        <v>#N/A</v>
      </c>
      <c r="C3" s="212"/>
      <c r="D3" s="212"/>
      <c r="E3" s="212"/>
      <c r="F3" s="212"/>
      <c r="G3" s="212"/>
      <c r="H3" s="212"/>
      <c r="I3" s="212"/>
      <c r="J3" s="212"/>
      <c r="K3" s="212"/>
      <c r="L3" s="212"/>
      <c r="M3" s="215"/>
      <c r="N3" s="212"/>
      <c r="O3" s="212"/>
      <c r="P3" s="212"/>
      <c r="Q3" s="212"/>
      <c r="R3" s="212"/>
      <c r="S3" s="212"/>
      <c r="T3" s="212"/>
      <c r="U3" s="212"/>
      <c r="V3" s="212"/>
      <c r="W3" s="212"/>
      <c r="X3" s="212"/>
      <c r="Y3" s="212"/>
      <c r="Z3" s="212"/>
    </row>
    <row r="4" spans="1:26" ht="15.6" hidden="1" outlineLevel="1" x14ac:dyDescent="0.3">
      <c r="A4" s="212"/>
      <c r="B4" s="214" t="e">
        <v>#N/A</v>
      </c>
      <c r="C4" s="212"/>
      <c r="D4" s="212"/>
      <c r="E4" s="212"/>
      <c r="F4" s="212"/>
      <c r="G4" s="212"/>
      <c r="H4" s="212"/>
      <c r="I4" s="212"/>
      <c r="J4" s="212"/>
      <c r="K4" s="212"/>
      <c r="L4" s="212"/>
      <c r="M4" s="212"/>
      <c r="N4" s="212"/>
      <c r="O4" s="212"/>
      <c r="P4" s="212"/>
      <c r="Q4" s="212"/>
      <c r="R4" s="212"/>
      <c r="S4" s="212"/>
      <c r="T4" s="212"/>
      <c r="U4" s="212"/>
      <c r="V4" s="212"/>
      <c r="W4" s="212"/>
      <c r="X4" s="212"/>
      <c r="Y4" s="212"/>
      <c r="Z4" s="212"/>
    </row>
    <row r="5" spans="1:26" hidden="1" outlineLevel="1" x14ac:dyDescent="0.3">
      <c r="A5" s="212"/>
      <c r="B5" s="212"/>
      <c r="C5" s="212"/>
      <c r="D5" s="212"/>
      <c r="E5" s="212"/>
      <c r="F5" s="212"/>
      <c r="G5" s="212"/>
      <c r="H5" s="212"/>
      <c r="I5" s="212"/>
      <c r="J5" s="212"/>
      <c r="K5" s="212"/>
      <c r="L5" s="212"/>
      <c r="M5" s="212"/>
      <c r="N5" s="212"/>
      <c r="O5" s="212"/>
      <c r="P5" s="212"/>
      <c r="Q5" s="212"/>
      <c r="R5" s="212"/>
      <c r="S5" s="212"/>
      <c r="T5" s="212"/>
      <c r="U5" s="212"/>
      <c r="V5" s="212"/>
      <c r="W5" s="212"/>
      <c r="X5" s="212"/>
      <c r="Y5" s="212"/>
      <c r="Z5" s="212"/>
    </row>
    <row r="6" spans="1:26" ht="15" hidden="1" outlineLevel="1" thickBot="1" x14ac:dyDescent="0.35">
      <c r="A6" s="212"/>
      <c r="B6" s="216" t="s">
        <v>94</v>
      </c>
      <c r="C6" s="217"/>
      <c r="D6" s="217"/>
      <c r="E6" s="217"/>
      <c r="F6" s="217"/>
      <c r="G6" s="217"/>
      <c r="H6" s="217"/>
      <c r="I6" s="217"/>
      <c r="J6" s="212"/>
      <c r="K6" s="212"/>
      <c r="L6" s="212"/>
      <c r="M6" s="212"/>
      <c r="N6" s="212"/>
      <c r="O6" s="212"/>
      <c r="P6" s="212"/>
      <c r="Q6" s="212"/>
      <c r="R6" s="212"/>
      <c r="S6" s="212"/>
      <c r="T6" s="212"/>
      <c r="U6" s="212"/>
      <c r="V6" s="212"/>
      <c r="W6" s="212"/>
      <c r="X6" s="212"/>
      <c r="Y6" s="212"/>
      <c r="Z6" s="212"/>
    </row>
    <row r="7" spans="1:26" hidden="1" outlineLevel="1" x14ac:dyDescent="0.3">
      <c r="A7" s="212"/>
      <c r="B7" s="215" t="e">
        <v>#N/A</v>
      </c>
      <c r="C7" s="212"/>
      <c r="D7" s="212"/>
      <c r="E7" s="212"/>
      <c r="F7" s="212"/>
      <c r="G7" s="212"/>
      <c r="H7" s="212"/>
      <c r="I7" s="212"/>
      <c r="J7" s="212"/>
      <c r="K7" s="212"/>
      <c r="L7" s="212"/>
      <c r="M7" s="212"/>
      <c r="N7" s="212"/>
      <c r="O7" s="212"/>
      <c r="P7" s="212"/>
      <c r="Q7" s="212"/>
      <c r="R7" s="212"/>
      <c r="S7" s="212"/>
      <c r="T7" s="212"/>
      <c r="U7" s="212"/>
      <c r="V7" s="212"/>
      <c r="W7" s="212"/>
      <c r="X7" s="212"/>
      <c r="Y7" s="212"/>
      <c r="Z7" s="212"/>
    </row>
    <row r="8" spans="1:26" hidden="1" outlineLevel="1" x14ac:dyDescent="0.3">
      <c r="A8" s="212"/>
      <c r="B8" s="212" t="e">
        <v>#N/A</v>
      </c>
      <c r="C8" s="212"/>
      <c r="D8" s="212"/>
      <c r="E8" s="212"/>
      <c r="F8" s="212"/>
      <c r="G8" s="212"/>
      <c r="H8" s="212"/>
      <c r="I8" s="212"/>
      <c r="J8" s="212"/>
      <c r="K8" s="212"/>
      <c r="L8" s="212"/>
      <c r="M8" s="212"/>
      <c r="N8" s="212"/>
      <c r="O8" s="212"/>
      <c r="P8" s="212"/>
      <c r="Q8" s="212"/>
      <c r="R8" s="212"/>
      <c r="S8" s="212"/>
      <c r="T8" s="212"/>
      <c r="U8" s="212"/>
      <c r="V8" s="212"/>
      <c r="W8" s="212"/>
      <c r="X8" s="212"/>
      <c r="Y8" s="212"/>
      <c r="Z8" s="212"/>
    </row>
    <row r="9" spans="1:26" hidden="1" outlineLevel="1" x14ac:dyDescent="0.3">
      <c r="A9" s="212"/>
      <c r="B9" s="212" t="e">
        <v>#N/A</v>
      </c>
      <c r="C9" s="212"/>
      <c r="D9" s="212"/>
      <c r="E9" s="212"/>
      <c r="F9" s="212"/>
      <c r="G9" s="212"/>
      <c r="H9" s="212"/>
      <c r="I9" s="212"/>
      <c r="J9" s="212"/>
      <c r="K9" s="212"/>
      <c r="L9" s="212"/>
      <c r="M9" s="212"/>
      <c r="N9" s="212"/>
      <c r="O9" s="212"/>
      <c r="P9" s="212"/>
      <c r="Q9" s="212"/>
      <c r="R9" s="212"/>
      <c r="S9" s="212"/>
      <c r="T9" s="212"/>
      <c r="U9" s="212"/>
      <c r="V9" s="212"/>
      <c r="W9" s="212"/>
      <c r="X9" s="212"/>
      <c r="Y9" s="212"/>
      <c r="Z9" s="212"/>
    </row>
    <row r="10" spans="1:26" hidden="1" outlineLevel="1" x14ac:dyDescent="0.3">
      <c r="A10" s="212"/>
      <c r="B10" s="215" t="s">
        <v>95</v>
      </c>
      <c r="C10" s="212"/>
      <c r="D10" s="212"/>
      <c r="E10" s="212"/>
      <c r="F10" s="212"/>
      <c r="G10" s="212"/>
      <c r="H10" s="212"/>
      <c r="I10" s="212"/>
      <c r="J10" s="212"/>
      <c r="K10" s="212"/>
      <c r="L10" s="212"/>
      <c r="M10" s="212"/>
      <c r="N10" s="212"/>
      <c r="O10" s="212"/>
      <c r="P10" s="212"/>
      <c r="Q10" s="212"/>
      <c r="R10" s="212"/>
      <c r="S10" s="212"/>
      <c r="T10" s="212"/>
      <c r="U10" s="212"/>
      <c r="V10" s="212"/>
      <c r="W10" s="212"/>
      <c r="X10" s="212"/>
      <c r="Y10" s="212"/>
      <c r="Z10" s="212"/>
    </row>
    <row r="11" spans="1:26" hidden="1" outlineLevel="1" x14ac:dyDescent="0.3">
      <c r="A11" s="212"/>
      <c r="B11" s="212" t="e">
        <v>#N/A</v>
      </c>
      <c r="C11" s="212"/>
      <c r="D11" s="212"/>
      <c r="E11" s="212"/>
      <c r="F11" s="212"/>
      <c r="G11" s="212"/>
      <c r="H11" s="212"/>
      <c r="I11" s="212"/>
      <c r="J11" s="212"/>
      <c r="K11" s="212"/>
      <c r="L11" s="212"/>
      <c r="M11" s="212"/>
      <c r="N11" s="212"/>
      <c r="O11" s="212"/>
      <c r="P11" s="212"/>
      <c r="Q11" s="212"/>
      <c r="R11" s="212"/>
      <c r="S11" s="212"/>
      <c r="T11" s="212"/>
      <c r="U11" s="212"/>
      <c r="V11" s="212"/>
      <c r="W11" s="212"/>
      <c r="X11" s="212"/>
      <c r="Y11" s="212"/>
      <c r="Z11" s="212"/>
    </row>
    <row r="12" spans="1:26" hidden="1" outlineLevel="1" x14ac:dyDescent="0.3">
      <c r="A12" s="212"/>
      <c r="B12" s="212"/>
      <c r="C12" s="212"/>
      <c r="D12" s="212"/>
      <c r="E12" s="212"/>
      <c r="F12" s="212"/>
      <c r="G12" s="212"/>
      <c r="H12" s="212"/>
      <c r="I12" s="212"/>
      <c r="J12" s="212"/>
      <c r="K12" s="212"/>
      <c r="L12" s="212"/>
      <c r="M12" s="212"/>
      <c r="N12" s="212"/>
      <c r="O12" s="212"/>
      <c r="P12" s="212"/>
      <c r="Q12" s="212"/>
      <c r="R12" s="212"/>
      <c r="S12" s="212"/>
      <c r="T12" s="212"/>
      <c r="U12" s="212"/>
      <c r="V12" s="212"/>
      <c r="W12" s="212"/>
      <c r="X12" s="212"/>
      <c r="Y12" s="212"/>
      <c r="Z12" s="212"/>
    </row>
    <row r="13" spans="1:26" hidden="1" outlineLevel="1" x14ac:dyDescent="0.3">
      <c r="A13" s="212"/>
      <c r="B13" s="212"/>
      <c r="C13" s="218"/>
      <c r="D13" s="218"/>
      <c r="E13" s="218"/>
      <c r="F13" s="218"/>
      <c r="G13" s="218"/>
      <c r="H13" s="218"/>
      <c r="I13" s="218"/>
      <c r="J13" s="212"/>
      <c r="K13" s="212"/>
      <c r="L13" s="212"/>
      <c r="M13" s="212"/>
      <c r="N13" s="212"/>
      <c r="O13" s="212"/>
      <c r="P13" s="212"/>
      <c r="Q13" s="212"/>
      <c r="R13" s="212"/>
      <c r="S13" s="212"/>
      <c r="T13" s="212"/>
      <c r="U13" s="212"/>
      <c r="V13" s="212"/>
      <c r="W13" s="212"/>
      <c r="X13" s="212"/>
      <c r="Y13" s="212"/>
      <c r="Z13" s="212"/>
    </row>
    <row r="14" spans="1:26" hidden="1" outlineLevel="1" x14ac:dyDescent="0.3">
      <c r="A14" s="212"/>
      <c r="B14" s="215"/>
      <c r="C14" s="218"/>
      <c r="D14" s="218"/>
      <c r="E14" s="218"/>
      <c r="F14" s="218"/>
      <c r="G14" s="218"/>
      <c r="H14" s="218"/>
      <c r="I14" s="218"/>
      <c r="J14" s="212"/>
      <c r="K14" s="212"/>
      <c r="L14" s="212"/>
      <c r="M14" s="212"/>
      <c r="N14" s="212"/>
      <c r="O14" s="212"/>
      <c r="P14" s="212"/>
      <c r="Q14" s="212"/>
      <c r="R14" s="212"/>
      <c r="S14" s="212"/>
      <c r="T14" s="212"/>
      <c r="U14" s="212"/>
      <c r="V14" s="212"/>
      <c r="W14" s="212"/>
      <c r="X14" s="212"/>
      <c r="Y14" s="212"/>
      <c r="Z14" s="212"/>
    </row>
    <row r="15" spans="1:26" hidden="1" outlineLevel="1" x14ac:dyDescent="0.3">
      <c r="A15" s="212"/>
      <c r="B15" s="212"/>
      <c r="C15" s="212"/>
      <c r="D15" s="212"/>
      <c r="E15" s="212"/>
      <c r="F15" s="212"/>
      <c r="G15" s="212"/>
      <c r="H15" s="212"/>
      <c r="I15" s="212"/>
      <c r="J15" s="212"/>
      <c r="K15" s="212"/>
      <c r="L15" s="212"/>
      <c r="M15" s="212"/>
      <c r="N15" s="212"/>
      <c r="O15" s="212"/>
      <c r="P15" s="212"/>
      <c r="Q15" s="212"/>
      <c r="R15" s="212"/>
      <c r="S15" s="212"/>
      <c r="T15" s="212"/>
      <c r="U15" s="212"/>
      <c r="V15" s="212"/>
      <c r="W15" s="212"/>
      <c r="X15" s="212"/>
      <c r="Y15" s="212"/>
      <c r="Z15" s="212"/>
    </row>
    <row r="16" spans="1:26" ht="22.2" collapsed="1" x14ac:dyDescent="0.35">
      <c r="A16" s="212"/>
      <c r="B16" s="219" t="s">
        <v>96</v>
      </c>
      <c r="C16" s="212"/>
      <c r="D16" s="212"/>
      <c r="E16" s="212"/>
      <c r="F16" s="212"/>
      <c r="G16" s="212"/>
      <c r="H16" s="212"/>
      <c r="I16" s="212"/>
      <c r="J16" s="212"/>
      <c r="K16" s="212"/>
      <c r="L16" s="212"/>
      <c r="M16" s="212"/>
      <c r="N16" s="212"/>
      <c r="O16" s="212"/>
      <c r="P16" s="212"/>
      <c r="Q16" s="212"/>
      <c r="R16" s="212"/>
      <c r="S16" s="212"/>
      <c r="T16" s="212"/>
      <c r="U16" s="212"/>
      <c r="V16" s="212"/>
      <c r="W16" s="212"/>
      <c r="X16" s="212"/>
      <c r="Y16" s="212"/>
      <c r="Z16" s="212"/>
    </row>
    <row r="17" spans="1:33" x14ac:dyDescent="0.3">
      <c r="A17" s="212"/>
      <c r="B17" s="212"/>
      <c r="C17" s="212"/>
      <c r="D17" s="212"/>
      <c r="E17" s="212"/>
      <c r="F17" s="212"/>
      <c r="G17" s="212"/>
      <c r="H17" s="212"/>
      <c r="I17" s="212"/>
      <c r="J17" s="212"/>
      <c r="K17" s="212"/>
      <c r="L17" s="212"/>
      <c r="M17" s="212"/>
      <c r="N17" s="212"/>
      <c r="O17" s="212"/>
      <c r="P17" s="212"/>
      <c r="Q17" s="212"/>
      <c r="R17" s="212"/>
      <c r="S17" s="212"/>
      <c r="T17" s="212"/>
      <c r="U17" s="212"/>
      <c r="V17" s="212"/>
      <c r="W17" s="212"/>
      <c r="X17" s="212"/>
      <c r="Y17" s="212"/>
      <c r="Z17" s="212"/>
    </row>
    <row r="18" spans="1:33" x14ac:dyDescent="0.3">
      <c r="A18" s="220"/>
      <c r="B18" s="220"/>
      <c r="C18" s="220"/>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B18" s="306" t="s">
        <v>186</v>
      </c>
      <c r="AC18" s="307"/>
      <c r="AD18" s="307"/>
      <c r="AE18" s="307"/>
      <c r="AF18" s="307"/>
      <c r="AG18" s="307"/>
    </row>
    <row r="19" spans="1:33" x14ac:dyDescent="0.3">
      <c r="A19" s="221"/>
      <c r="B19" s="221"/>
      <c r="C19" s="221"/>
      <c r="D19" s="221"/>
      <c r="E19" s="221"/>
      <c r="F19" s="221"/>
      <c r="G19" s="221"/>
      <c r="H19" s="221"/>
      <c r="I19" s="221"/>
      <c r="J19" s="221"/>
      <c r="K19" s="221"/>
      <c r="L19" s="221"/>
      <c r="M19" s="221"/>
      <c r="N19" s="221"/>
      <c r="O19" s="221"/>
      <c r="P19" s="221"/>
      <c r="Q19" s="221"/>
      <c r="R19" s="221"/>
      <c r="S19" s="221"/>
      <c r="T19" s="221"/>
      <c r="U19" s="221"/>
      <c r="V19" s="221"/>
      <c r="W19" s="221"/>
      <c r="X19" s="221"/>
      <c r="Y19" s="221"/>
      <c r="Z19" s="221"/>
    </row>
    <row r="20" spans="1:33" x14ac:dyDescent="0.3">
      <c r="A20" s="1"/>
      <c r="B20" s="1"/>
      <c r="C20" s="1"/>
      <c r="D20" s="1"/>
      <c r="E20" s="1"/>
      <c r="F20" s="1"/>
      <c r="G20" s="1"/>
      <c r="H20" s="1"/>
      <c r="I20" s="1"/>
      <c r="J20" s="1"/>
      <c r="K20" s="1"/>
      <c r="L20" s="1"/>
      <c r="M20" s="1"/>
      <c r="N20" s="1"/>
      <c r="O20" s="1"/>
      <c r="P20" s="1"/>
      <c r="Q20" s="1"/>
      <c r="R20" s="1"/>
      <c r="S20" s="1"/>
      <c r="T20" s="1"/>
      <c r="U20" s="1"/>
      <c r="V20" s="1"/>
      <c r="W20" s="1"/>
      <c r="X20" s="1"/>
      <c r="Y20" s="1"/>
      <c r="Z20" s="1"/>
    </row>
    <row r="21" spans="1:33" x14ac:dyDescent="0.3">
      <c r="A21" s="1"/>
      <c r="B21" s="1"/>
      <c r="C21" s="1"/>
      <c r="D21" s="1"/>
      <c r="E21" s="238" t="s">
        <v>173</v>
      </c>
      <c r="F21" s="238"/>
      <c r="G21" s="238"/>
      <c r="H21" s="238"/>
      <c r="I21" s="238"/>
      <c r="J21" s="238"/>
      <c r="K21" s="238"/>
      <c r="L21" s="238"/>
      <c r="M21" s="238"/>
      <c r="N21" s="238"/>
      <c r="O21" s="238"/>
      <c r="P21" s="238"/>
      <c r="Q21" s="238"/>
      <c r="R21" s="238"/>
      <c r="S21" s="238"/>
      <c r="T21" s="238"/>
      <c r="U21" s="238"/>
      <c r="V21" s="238"/>
      <c r="W21" s="238" t="s">
        <v>174</v>
      </c>
      <c r="X21" s="238"/>
      <c r="Y21" s="238" t="s">
        <v>185</v>
      </c>
      <c r="Z21" s="1"/>
    </row>
    <row r="22" spans="1:33" x14ac:dyDescent="0.3">
      <c r="A22" s="1"/>
      <c r="B22" s="222" t="s">
        <v>97</v>
      </c>
      <c r="C22" s="223" t="s">
        <v>98</v>
      </c>
      <c r="D22" s="224"/>
      <c r="E22" s="224"/>
      <c r="F22" s="224"/>
      <c r="G22" s="224"/>
      <c r="H22" s="224"/>
      <c r="I22" s="223" t="s">
        <v>99</v>
      </c>
      <c r="J22" s="224"/>
      <c r="K22" s="224"/>
      <c r="L22" s="224"/>
      <c r="M22" s="224"/>
      <c r="N22" s="224"/>
      <c r="O22" s="223" t="s">
        <v>100</v>
      </c>
      <c r="P22" s="224"/>
      <c r="Q22" s="224"/>
      <c r="R22" s="224"/>
      <c r="S22" s="224"/>
      <c r="T22" s="224"/>
      <c r="U22" s="223" t="s">
        <v>101</v>
      </c>
      <c r="V22" s="224"/>
      <c r="W22" s="224"/>
      <c r="X22" s="224"/>
      <c r="Y22" s="224"/>
      <c r="Z22" s="224"/>
    </row>
    <row r="23" spans="1:33" x14ac:dyDescent="0.3">
      <c r="A23" s="1"/>
      <c r="B23" s="225" t="s">
        <v>102</v>
      </c>
      <c r="C23" s="226" t="s">
        <v>103</v>
      </c>
      <c r="D23" s="227"/>
      <c r="E23" s="226" t="s">
        <v>104</v>
      </c>
      <c r="F23" s="227"/>
      <c r="G23" s="226" t="s">
        <v>105</v>
      </c>
      <c r="H23" s="227"/>
      <c r="I23" s="226" t="s">
        <v>103</v>
      </c>
      <c r="J23" s="227"/>
      <c r="K23" s="226" t="s">
        <v>104</v>
      </c>
      <c r="L23" s="227"/>
      <c r="M23" s="226" t="s">
        <v>105</v>
      </c>
      <c r="N23" s="227"/>
      <c r="O23" s="226" t="s">
        <v>103</v>
      </c>
      <c r="P23" s="227"/>
      <c r="Q23" s="226" t="s">
        <v>104</v>
      </c>
      <c r="R23" s="227"/>
      <c r="S23" s="226" t="s">
        <v>105</v>
      </c>
      <c r="T23" s="227"/>
      <c r="U23" s="226" t="s">
        <v>103</v>
      </c>
      <c r="V23" s="227"/>
      <c r="W23" s="226" t="s">
        <v>104</v>
      </c>
      <c r="X23" s="227"/>
      <c r="Y23" s="226" t="s">
        <v>105</v>
      </c>
      <c r="Z23" s="224"/>
    </row>
    <row r="24" spans="1:33" x14ac:dyDescent="0.3">
      <c r="A24" s="1"/>
      <c r="B24" s="225" t="s">
        <v>106</v>
      </c>
      <c r="C24" s="226" t="s">
        <v>107</v>
      </c>
      <c r="D24" s="226" t="s">
        <v>108</v>
      </c>
      <c r="E24" s="226" t="s">
        <v>107</v>
      </c>
      <c r="F24" s="226" t="s">
        <v>108</v>
      </c>
      <c r="G24" s="226" t="s">
        <v>107</v>
      </c>
      <c r="H24" s="226" t="s">
        <v>108</v>
      </c>
      <c r="I24" s="226" t="s">
        <v>107</v>
      </c>
      <c r="J24" s="226" t="s">
        <v>108</v>
      </c>
      <c r="K24" s="226" t="s">
        <v>107</v>
      </c>
      <c r="L24" s="226" t="s">
        <v>108</v>
      </c>
      <c r="M24" s="226" t="s">
        <v>107</v>
      </c>
      <c r="N24" s="226" t="s">
        <v>108</v>
      </c>
      <c r="O24" s="226" t="s">
        <v>107</v>
      </c>
      <c r="P24" s="226" t="s">
        <v>108</v>
      </c>
      <c r="Q24" s="226" t="s">
        <v>107</v>
      </c>
      <c r="R24" s="226" t="s">
        <v>108</v>
      </c>
      <c r="S24" s="226" t="s">
        <v>107</v>
      </c>
      <c r="T24" s="226" t="s">
        <v>108</v>
      </c>
      <c r="U24" s="226" t="s">
        <v>107</v>
      </c>
      <c r="V24" s="226" t="s">
        <v>108</v>
      </c>
      <c r="W24" s="226" t="s">
        <v>107</v>
      </c>
      <c r="X24" s="226" t="s">
        <v>108</v>
      </c>
      <c r="Y24" s="226" t="s">
        <v>107</v>
      </c>
      <c r="Z24" s="223" t="s">
        <v>108</v>
      </c>
    </row>
    <row r="25" spans="1:33" x14ac:dyDescent="0.3">
      <c r="A25" s="1"/>
      <c r="B25" s="228" t="s">
        <v>109</v>
      </c>
      <c r="C25" s="229" t="s">
        <v>110</v>
      </c>
      <c r="D25" s="229" t="s">
        <v>106</v>
      </c>
      <c r="E25" s="229" t="s">
        <v>110</v>
      </c>
      <c r="F25" s="229" t="s">
        <v>106</v>
      </c>
      <c r="G25" s="229" t="s">
        <v>110</v>
      </c>
      <c r="H25" s="229" t="s">
        <v>106</v>
      </c>
      <c r="I25" s="229" t="s">
        <v>110</v>
      </c>
      <c r="J25" s="229" t="s">
        <v>106</v>
      </c>
      <c r="K25" s="229" t="s">
        <v>110</v>
      </c>
      <c r="L25" s="229" t="s">
        <v>106</v>
      </c>
      <c r="M25" s="229" t="s">
        <v>110</v>
      </c>
      <c r="N25" s="229" t="s">
        <v>106</v>
      </c>
      <c r="O25" s="229" t="s">
        <v>110</v>
      </c>
      <c r="P25" s="229" t="s">
        <v>106</v>
      </c>
      <c r="Q25" s="229" t="s">
        <v>110</v>
      </c>
      <c r="R25" s="229" t="s">
        <v>106</v>
      </c>
      <c r="S25" s="229" t="s">
        <v>110</v>
      </c>
      <c r="T25" s="229" t="s">
        <v>106</v>
      </c>
      <c r="U25" s="229" t="s">
        <v>110</v>
      </c>
      <c r="V25" s="229" t="s">
        <v>106</v>
      </c>
      <c r="W25" s="229" t="s">
        <v>110</v>
      </c>
      <c r="X25" s="229" t="s">
        <v>106</v>
      </c>
      <c r="Y25" s="229" t="s">
        <v>110</v>
      </c>
      <c r="Z25" s="229" t="s">
        <v>106</v>
      </c>
    </row>
    <row r="26" spans="1:33" x14ac:dyDescent="0.3">
      <c r="A26" s="1"/>
      <c r="B26" s="239" t="s">
        <v>111</v>
      </c>
      <c r="C26" s="230"/>
      <c r="D26" s="230"/>
      <c r="E26" s="234" t="e">
        <f>+'Consensus Summary for analysts'!#REF!</f>
        <v>#REF!</v>
      </c>
      <c r="F26" s="235"/>
      <c r="G26" s="235"/>
      <c r="H26" s="235"/>
      <c r="I26" s="235"/>
      <c r="J26" s="236" t="s">
        <v>106</v>
      </c>
      <c r="K26" s="235"/>
      <c r="L26" s="236" t="s">
        <v>106</v>
      </c>
      <c r="M26" s="235"/>
      <c r="N26" s="236" t="s">
        <v>106</v>
      </c>
      <c r="O26" s="235"/>
      <c r="P26" s="236" t="s">
        <v>106</v>
      </c>
      <c r="Q26" s="235"/>
      <c r="R26" s="236" t="s">
        <v>106</v>
      </c>
      <c r="S26" s="235"/>
      <c r="T26" s="236" t="s">
        <v>106</v>
      </c>
      <c r="U26" s="235"/>
      <c r="V26" s="236" t="s">
        <v>106</v>
      </c>
      <c r="W26" s="234" t="str">
        <f>IFERROR('Consensus Summary for analysts'!#REF!*1000000,"-")</f>
        <v>-</v>
      </c>
      <c r="X26" s="236" t="s">
        <v>106</v>
      </c>
      <c r="Y26" s="234" t="str">
        <f>IFERROR('Consensus Summary for analysts'!#REF!*1000000,"-")</f>
        <v>-</v>
      </c>
      <c r="Z26" s="231" t="s">
        <v>106</v>
      </c>
      <c r="AB26" s="305"/>
    </row>
    <row r="27" spans="1:33" x14ac:dyDescent="0.3">
      <c r="A27" s="1"/>
      <c r="B27" s="240" t="s">
        <v>112</v>
      </c>
      <c r="C27" s="230"/>
      <c r="D27" s="230"/>
      <c r="E27" s="235"/>
      <c r="F27" s="235"/>
      <c r="G27" s="235"/>
      <c r="H27" s="235"/>
      <c r="I27" s="235"/>
      <c r="J27" s="236" t="s">
        <v>106</v>
      </c>
      <c r="K27" s="235"/>
      <c r="L27" s="236" t="s">
        <v>106</v>
      </c>
      <c r="M27" s="235"/>
      <c r="N27" s="236" t="s">
        <v>106</v>
      </c>
      <c r="O27" s="235"/>
      <c r="P27" s="236" t="s">
        <v>106</v>
      </c>
      <c r="Q27" s="235"/>
      <c r="R27" s="236" t="s">
        <v>106</v>
      </c>
      <c r="S27" s="235"/>
      <c r="T27" s="236" t="s">
        <v>106</v>
      </c>
      <c r="U27" s="235"/>
      <c r="V27" s="236" t="s">
        <v>106</v>
      </c>
      <c r="W27" s="235"/>
      <c r="X27" s="236" t="s">
        <v>106</v>
      </c>
      <c r="Y27" s="235"/>
      <c r="Z27" s="231" t="s">
        <v>106</v>
      </c>
    </row>
    <row r="28" spans="1:33" x14ac:dyDescent="0.3">
      <c r="A28" s="1"/>
      <c r="B28" s="239" t="s">
        <v>113</v>
      </c>
      <c r="C28" s="230"/>
      <c r="D28" s="230"/>
      <c r="E28" s="234" t="e">
        <f>+'Consensus Summary for analysts'!#REF!</f>
        <v>#REF!</v>
      </c>
      <c r="F28" s="235"/>
      <c r="G28" s="235"/>
      <c r="H28" s="235"/>
      <c r="I28" s="235"/>
      <c r="J28" s="236" t="s">
        <v>106</v>
      </c>
      <c r="K28" s="235"/>
      <c r="L28" s="236" t="s">
        <v>106</v>
      </c>
      <c r="M28" s="235"/>
      <c r="N28" s="236" t="s">
        <v>106</v>
      </c>
      <c r="O28" s="235"/>
      <c r="P28" s="236" t="s">
        <v>106</v>
      </c>
      <c r="Q28" s="235"/>
      <c r="R28" s="236" t="s">
        <v>106</v>
      </c>
      <c r="S28" s="235"/>
      <c r="T28" s="236" t="s">
        <v>106</v>
      </c>
      <c r="U28" s="235"/>
      <c r="V28" s="236" t="s">
        <v>106</v>
      </c>
      <c r="W28" s="234" t="e">
        <f>+'Consensus Summary for analysts'!#REF!*1000000</f>
        <v>#REF!</v>
      </c>
      <c r="X28" s="236" t="s">
        <v>106</v>
      </c>
      <c r="Y28" s="234" t="e">
        <f>+'Consensus Summary for analysts'!#REF!*1000000</f>
        <v>#REF!</v>
      </c>
      <c r="Z28" s="231" t="s">
        <v>106</v>
      </c>
      <c r="AB28" s="1"/>
    </row>
    <row r="29" spans="1:33" x14ac:dyDescent="0.3">
      <c r="A29" s="1"/>
      <c r="B29" s="239" t="s">
        <v>114</v>
      </c>
      <c r="C29" s="230"/>
      <c r="D29" s="230"/>
      <c r="E29" s="234" t="e">
        <f>+'Consensus Summary for analysts'!#REF!</f>
        <v>#REF!</v>
      </c>
      <c r="F29" s="235"/>
      <c r="G29" s="235"/>
      <c r="H29" s="235"/>
      <c r="I29" s="235"/>
      <c r="J29" s="236" t="s">
        <v>106</v>
      </c>
      <c r="K29" s="235"/>
      <c r="L29" s="236" t="s">
        <v>106</v>
      </c>
      <c r="M29" s="235"/>
      <c r="N29" s="236" t="s">
        <v>106</v>
      </c>
      <c r="O29" s="235"/>
      <c r="P29" s="236" t="s">
        <v>106</v>
      </c>
      <c r="Q29" s="235"/>
      <c r="R29" s="236" t="s">
        <v>106</v>
      </c>
      <c r="S29" s="235"/>
      <c r="T29" s="236" t="s">
        <v>106</v>
      </c>
      <c r="U29" s="235"/>
      <c r="V29" s="236" t="s">
        <v>106</v>
      </c>
      <c r="W29" s="234" t="e">
        <f>+'Consensus Summary for analysts'!#REF!*1000000</f>
        <v>#REF!</v>
      </c>
      <c r="X29" s="236" t="s">
        <v>106</v>
      </c>
      <c r="Y29" s="234" t="e">
        <f>+'Consensus Summary for analysts'!#REF!*1000000</f>
        <v>#REF!</v>
      </c>
      <c r="Z29" s="231" t="s">
        <v>106</v>
      </c>
    </row>
    <row r="30" spans="1:33" x14ac:dyDescent="0.3">
      <c r="A30" s="1"/>
      <c r="B30" s="239" t="s">
        <v>115</v>
      </c>
      <c r="C30" s="230"/>
      <c r="D30" s="230"/>
      <c r="E30" s="234" t="e">
        <f>+'Consensus Summary for analysts'!#REF!</f>
        <v>#REF!</v>
      </c>
      <c r="F30" s="235"/>
      <c r="G30" s="235"/>
      <c r="H30" s="235"/>
      <c r="I30" s="235"/>
      <c r="J30" s="236" t="s">
        <v>106</v>
      </c>
      <c r="K30" s="235"/>
      <c r="L30" s="236" t="s">
        <v>106</v>
      </c>
      <c r="M30" s="235"/>
      <c r="N30" s="236" t="s">
        <v>106</v>
      </c>
      <c r="O30" s="235"/>
      <c r="P30" s="236" t="s">
        <v>106</v>
      </c>
      <c r="Q30" s="235"/>
      <c r="R30" s="236" t="s">
        <v>106</v>
      </c>
      <c r="S30" s="235"/>
      <c r="T30" s="236" t="s">
        <v>106</v>
      </c>
      <c r="U30" s="235"/>
      <c r="V30" s="236" t="s">
        <v>106</v>
      </c>
      <c r="W30" s="234" t="e">
        <f>+'Consensus Summary for analysts'!#REF!*1000000</f>
        <v>#REF!</v>
      </c>
      <c r="X30" s="236" t="s">
        <v>106</v>
      </c>
      <c r="Y30" s="234" t="e">
        <f>+'Consensus Summary for analysts'!#REF!*1000000</f>
        <v>#REF!</v>
      </c>
      <c r="Z30" s="231" t="s">
        <v>106</v>
      </c>
    </row>
    <row r="31" spans="1:33" x14ac:dyDescent="0.3">
      <c r="A31" s="1"/>
      <c r="B31" s="223" t="s">
        <v>116</v>
      </c>
      <c r="C31" s="230"/>
      <c r="D31" s="230"/>
      <c r="E31" s="234"/>
      <c r="F31" s="235"/>
      <c r="G31" s="235"/>
      <c r="H31" s="235"/>
      <c r="I31" s="235"/>
      <c r="J31" s="236"/>
      <c r="K31" s="235"/>
      <c r="L31" s="236"/>
      <c r="M31" s="235"/>
      <c r="N31" s="236"/>
      <c r="O31" s="235"/>
      <c r="P31" s="236"/>
      <c r="Q31" s="235"/>
      <c r="R31" s="236"/>
      <c r="S31" s="235"/>
      <c r="T31" s="236"/>
      <c r="U31" s="235"/>
      <c r="V31" s="236"/>
      <c r="W31" s="234"/>
      <c r="X31" s="236"/>
      <c r="Y31" s="234"/>
      <c r="Z31" s="231" t="s">
        <v>106</v>
      </c>
    </row>
    <row r="32" spans="1:33" x14ac:dyDescent="0.3">
      <c r="A32" s="1"/>
      <c r="B32" s="239" t="s">
        <v>117</v>
      </c>
      <c r="C32" s="230"/>
      <c r="D32" s="230"/>
      <c r="E32" s="234" t="e">
        <f>+'Consensus Summary for analysts'!#REF!</f>
        <v>#REF!</v>
      </c>
      <c r="F32" s="235"/>
      <c r="G32" s="235"/>
      <c r="H32" s="235"/>
      <c r="I32" s="235"/>
      <c r="J32" s="236" t="s">
        <v>106</v>
      </c>
      <c r="K32" s="235"/>
      <c r="L32" s="236" t="s">
        <v>106</v>
      </c>
      <c r="M32" s="235"/>
      <c r="N32" s="236" t="s">
        <v>106</v>
      </c>
      <c r="O32" s="235"/>
      <c r="P32" s="236" t="s">
        <v>106</v>
      </c>
      <c r="Q32" s="235"/>
      <c r="R32" s="236" t="s">
        <v>106</v>
      </c>
      <c r="S32" s="235"/>
      <c r="T32" s="236" t="s">
        <v>106</v>
      </c>
      <c r="U32" s="235"/>
      <c r="V32" s="236" t="s">
        <v>106</v>
      </c>
      <c r="W32" s="234" t="e">
        <f>+'Consensus Summary for analysts'!#REF!*1000000</f>
        <v>#REF!</v>
      </c>
      <c r="X32" s="236" t="s">
        <v>106</v>
      </c>
      <c r="Y32" s="234" t="e">
        <f>+'Consensus Summary for analysts'!#REF!*1000000</f>
        <v>#REF!</v>
      </c>
      <c r="Z32" s="231" t="s">
        <v>106</v>
      </c>
    </row>
    <row r="33" spans="1:26" x14ac:dyDescent="0.3">
      <c r="A33" s="1"/>
      <c r="B33" s="239" t="s">
        <v>118</v>
      </c>
      <c r="C33" s="230"/>
      <c r="D33" s="230"/>
      <c r="E33" s="234" t="e">
        <f>+'Consensus Summary for analysts'!#REF!</f>
        <v>#REF!</v>
      </c>
      <c r="F33" s="235"/>
      <c r="G33" s="235"/>
      <c r="H33" s="235"/>
      <c r="I33" s="235"/>
      <c r="J33" s="236" t="s">
        <v>106</v>
      </c>
      <c r="K33" s="235"/>
      <c r="L33" s="236" t="s">
        <v>106</v>
      </c>
      <c r="M33" s="235"/>
      <c r="N33" s="236" t="s">
        <v>106</v>
      </c>
      <c r="O33" s="235"/>
      <c r="P33" s="236" t="s">
        <v>106</v>
      </c>
      <c r="Q33" s="235"/>
      <c r="R33" s="236" t="s">
        <v>106</v>
      </c>
      <c r="S33" s="235"/>
      <c r="T33" s="236" t="s">
        <v>106</v>
      </c>
      <c r="U33" s="235"/>
      <c r="V33" s="236" t="s">
        <v>106</v>
      </c>
      <c r="W33" s="234" t="str">
        <f>IFERROR('Consensus Summary for analysts'!#REF!*1000000,"-")</f>
        <v>-</v>
      </c>
      <c r="X33" s="236" t="s">
        <v>106</v>
      </c>
      <c r="Y33" s="234" t="str">
        <f>IFERROR('Consensus Summary for analysts'!#REF!*1000000,"-")</f>
        <v>-</v>
      </c>
      <c r="Z33" s="231" t="s">
        <v>106</v>
      </c>
    </row>
    <row r="34" spans="1:26" x14ac:dyDescent="0.3">
      <c r="A34" s="1"/>
      <c r="B34" s="239" t="s">
        <v>119</v>
      </c>
      <c r="C34" s="230"/>
      <c r="D34" s="230"/>
      <c r="E34" s="234" t="e">
        <f>+'Consensus Summary for analysts'!#REF!</f>
        <v>#REF!</v>
      </c>
      <c r="F34" s="235"/>
      <c r="G34" s="235"/>
      <c r="H34" s="235"/>
      <c r="I34" s="235"/>
      <c r="J34" s="236" t="s">
        <v>106</v>
      </c>
      <c r="K34" s="235"/>
      <c r="L34" s="236" t="s">
        <v>106</v>
      </c>
      <c r="M34" s="235"/>
      <c r="N34" s="236" t="s">
        <v>106</v>
      </c>
      <c r="O34" s="235"/>
      <c r="P34" s="236" t="s">
        <v>106</v>
      </c>
      <c r="Q34" s="235"/>
      <c r="R34" s="236" t="s">
        <v>106</v>
      </c>
      <c r="S34" s="235"/>
      <c r="T34" s="236" t="s">
        <v>106</v>
      </c>
      <c r="U34" s="235"/>
      <c r="V34" s="236" t="s">
        <v>106</v>
      </c>
      <c r="W34" s="234" t="e">
        <f>+'Consensus Summary for analysts'!#REF!*1000000</f>
        <v>#REF!</v>
      </c>
      <c r="X34" s="236" t="s">
        <v>106</v>
      </c>
      <c r="Y34" s="234" t="e">
        <f>+'Consensus Summary for analysts'!#REF!*1000000</f>
        <v>#REF!</v>
      </c>
      <c r="Z34" s="231" t="s">
        <v>106</v>
      </c>
    </row>
    <row r="35" spans="1:26" x14ac:dyDescent="0.3">
      <c r="A35" s="1"/>
      <c r="B35" s="223" t="s">
        <v>120</v>
      </c>
      <c r="C35" s="230"/>
      <c r="D35" s="230"/>
      <c r="E35" s="234"/>
      <c r="F35" s="235"/>
      <c r="G35" s="235"/>
      <c r="H35" s="235"/>
      <c r="I35" s="235"/>
      <c r="J35" s="236"/>
      <c r="K35" s="235"/>
      <c r="L35" s="236"/>
      <c r="M35" s="235"/>
      <c r="N35" s="236"/>
      <c r="O35" s="235"/>
      <c r="P35" s="236"/>
      <c r="Q35" s="235"/>
      <c r="R35" s="236"/>
      <c r="S35" s="235"/>
      <c r="T35" s="236"/>
      <c r="U35" s="235"/>
      <c r="V35" s="236"/>
      <c r="W35" s="234"/>
      <c r="X35" s="236"/>
      <c r="Y35" s="234"/>
      <c r="Z35" s="231" t="s">
        <v>106</v>
      </c>
    </row>
    <row r="36" spans="1:26" x14ac:dyDescent="0.3">
      <c r="A36" s="1"/>
      <c r="B36" s="239" t="s">
        <v>121</v>
      </c>
      <c r="C36" s="230"/>
      <c r="D36" s="230"/>
      <c r="E36" s="234" t="e">
        <f>+'Consensus Summary for analysts'!#REF!</f>
        <v>#REF!</v>
      </c>
      <c r="F36" s="235"/>
      <c r="G36" s="235"/>
      <c r="H36" s="235"/>
      <c r="I36" s="235"/>
      <c r="J36" s="236" t="s">
        <v>106</v>
      </c>
      <c r="K36" s="235"/>
      <c r="L36" s="236" t="s">
        <v>106</v>
      </c>
      <c r="M36" s="235"/>
      <c r="N36" s="236" t="s">
        <v>106</v>
      </c>
      <c r="O36" s="235"/>
      <c r="P36" s="236" t="s">
        <v>106</v>
      </c>
      <c r="Q36" s="235"/>
      <c r="R36" s="236" t="s">
        <v>106</v>
      </c>
      <c r="S36" s="235"/>
      <c r="T36" s="236" t="s">
        <v>106</v>
      </c>
      <c r="U36" s="235"/>
      <c r="V36" s="236" t="s">
        <v>106</v>
      </c>
      <c r="W36" s="234" t="e">
        <f>+'Consensus Summary for analysts'!#REF!*1000000</f>
        <v>#REF!</v>
      </c>
      <c r="X36" s="236" t="s">
        <v>106</v>
      </c>
      <c r="Y36" s="234" t="e">
        <f>+'Consensus Summary for analysts'!#REF!*1000000</f>
        <v>#REF!</v>
      </c>
      <c r="Z36" s="231" t="s">
        <v>106</v>
      </c>
    </row>
    <row r="37" spans="1:26" x14ac:dyDescent="0.3">
      <c r="A37" s="1"/>
      <c r="B37" s="239" t="s">
        <v>122</v>
      </c>
      <c r="C37" s="230"/>
      <c r="D37" s="230"/>
      <c r="E37" s="234" t="e">
        <f>+'Consensus Summary for analysts'!#REF!</f>
        <v>#REF!</v>
      </c>
      <c r="F37" s="235"/>
      <c r="G37" s="235"/>
      <c r="H37" s="235"/>
      <c r="I37" s="235"/>
      <c r="J37" s="236" t="s">
        <v>106</v>
      </c>
      <c r="K37" s="235"/>
      <c r="L37" s="236" t="s">
        <v>106</v>
      </c>
      <c r="M37" s="235"/>
      <c r="N37" s="236" t="s">
        <v>106</v>
      </c>
      <c r="O37" s="235"/>
      <c r="P37" s="236" t="s">
        <v>106</v>
      </c>
      <c r="Q37" s="235"/>
      <c r="R37" s="236" t="s">
        <v>106</v>
      </c>
      <c r="S37" s="235"/>
      <c r="T37" s="236" t="s">
        <v>106</v>
      </c>
      <c r="U37" s="235"/>
      <c r="V37" s="236" t="s">
        <v>106</v>
      </c>
      <c r="W37" s="234" t="e">
        <f>+'Consensus Summary for analysts'!#REF!*1000000</f>
        <v>#REF!</v>
      </c>
      <c r="X37" s="236" t="s">
        <v>106</v>
      </c>
      <c r="Y37" s="234" t="e">
        <f>+'Consensus Summary for analysts'!#REF!*1000000</f>
        <v>#REF!</v>
      </c>
      <c r="Z37" s="231" t="s">
        <v>106</v>
      </c>
    </row>
    <row r="38" spans="1:26" x14ac:dyDescent="0.3">
      <c r="A38" s="1"/>
      <c r="B38" s="223" t="s">
        <v>123</v>
      </c>
      <c r="C38" s="230"/>
      <c r="D38" s="230"/>
      <c r="E38" s="235"/>
      <c r="F38" s="235"/>
      <c r="G38" s="235"/>
      <c r="H38" s="235"/>
      <c r="I38" s="235"/>
      <c r="J38" s="236" t="s">
        <v>106</v>
      </c>
      <c r="K38" s="235"/>
      <c r="L38" s="236" t="s">
        <v>106</v>
      </c>
      <c r="M38" s="235"/>
      <c r="N38" s="236" t="s">
        <v>106</v>
      </c>
      <c r="O38" s="235"/>
      <c r="P38" s="236" t="s">
        <v>106</v>
      </c>
      <c r="Q38" s="235"/>
      <c r="R38" s="236" t="s">
        <v>106</v>
      </c>
      <c r="S38" s="235"/>
      <c r="T38" s="236" t="s">
        <v>106</v>
      </c>
      <c r="U38" s="235"/>
      <c r="V38" s="236" t="s">
        <v>106</v>
      </c>
      <c r="W38" s="235"/>
      <c r="X38" s="236" t="s">
        <v>106</v>
      </c>
      <c r="Y38" s="235"/>
      <c r="Z38" s="231" t="s">
        <v>106</v>
      </c>
    </row>
    <row r="39" spans="1:26" x14ac:dyDescent="0.3">
      <c r="A39" s="1"/>
      <c r="B39" s="239" t="s">
        <v>124</v>
      </c>
      <c r="C39" s="230"/>
      <c r="D39" s="230"/>
      <c r="E39" s="234" t="e">
        <f>+'Consensus Summary for analysts'!#REF!</f>
        <v>#REF!</v>
      </c>
      <c r="F39" s="235"/>
      <c r="G39" s="235"/>
      <c r="H39" s="235"/>
      <c r="I39" s="235"/>
      <c r="J39" s="236" t="s">
        <v>106</v>
      </c>
      <c r="K39" s="235"/>
      <c r="L39" s="236" t="s">
        <v>106</v>
      </c>
      <c r="M39" s="235"/>
      <c r="N39" s="236" t="s">
        <v>106</v>
      </c>
      <c r="O39" s="235"/>
      <c r="P39" s="236" t="s">
        <v>106</v>
      </c>
      <c r="Q39" s="235"/>
      <c r="R39" s="236" t="s">
        <v>106</v>
      </c>
      <c r="S39" s="235"/>
      <c r="T39" s="236" t="s">
        <v>106</v>
      </c>
      <c r="U39" s="235"/>
      <c r="V39" s="236" t="s">
        <v>106</v>
      </c>
      <c r="W39" s="234" t="e">
        <f>+'Consensus Summary for analysts'!#REF!</f>
        <v>#REF!</v>
      </c>
      <c r="X39" s="236" t="s">
        <v>106</v>
      </c>
      <c r="Y39" s="234" t="e">
        <f>+'Consensus Summary for analysts'!#REF!</f>
        <v>#REF!</v>
      </c>
      <c r="Z39" s="231" t="s">
        <v>106</v>
      </c>
    </row>
    <row r="40" spans="1:26" x14ac:dyDescent="0.3">
      <c r="A40" s="1"/>
      <c r="B40" s="223" t="s">
        <v>125</v>
      </c>
      <c r="C40" s="230"/>
      <c r="D40" s="230"/>
      <c r="E40" s="235"/>
      <c r="F40" s="235"/>
      <c r="G40" s="235"/>
      <c r="H40" s="235"/>
      <c r="I40" s="235"/>
      <c r="J40" s="236" t="s">
        <v>106</v>
      </c>
      <c r="K40" s="235"/>
      <c r="L40" s="236" t="s">
        <v>106</v>
      </c>
      <c r="M40" s="235"/>
      <c r="N40" s="236" t="s">
        <v>106</v>
      </c>
      <c r="O40" s="235"/>
      <c r="P40" s="236" t="s">
        <v>106</v>
      </c>
      <c r="Q40" s="235"/>
      <c r="R40" s="236" t="s">
        <v>106</v>
      </c>
      <c r="S40" s="235"/>
      <c r="T40" s="236" t="s">
        <v>106</v>
      </c>
      <c r="U40" s="235"/>
      <c r="V40" s="236" t="s">
        <v>106</v>
      </c>
      <c r="W40" s="235"/>
      <c r="X40" s="236" t="s">
        <v>106</v>
      </c>
      <c r="Y40" s="235"/>
      <c r="Z40" s="231" t="s">
        <v>106</v>
      </c>
    </row>
    <row r="41" spans="1:26" x14ac:dyDescent="0.3">
      <c r="A41" s="1"/>
      <c r="B41" s="239" t="s">
        <v>126</v>
      </c>
      <c r="C41" s="230"/>
      <c r="D41" s="230"/>
      <c r="E41" s="234" t="e">
        <f>+'Consensus Summary for analysts'!#REF!</f>
        <v>#REF!</v>
      </c>
      <c r="F41" s="235"/>
      <c r="G41" s="235"/>
      <c r="H41" s="235"/>
      <c r="I41" s="235"/>
      <c r="J41" s="236" t="s">
        <v>106</v>
      </c>
      <c r="K41" s="235"/>
      <c r="L41" s="236" t="s">
        <v>106</v>
      </c>
      <c r="M41" s="235"/>
      <c r="N41" s="236" t="s">
        <v>106</v>
      </c>
      <c r="O41" s="235"/>
      <c r="P41" s="236" t="s">
        <v>106</v>
      </c>
      <c r="Q41" s="235"/>
      <c r="R41" s="236" t="s">
        <v>106</v>
      </c>
      <c r="S41" s="235"/>
      <c r="T41" s="236" t="s">
        <v>106</v>
      </c>
      <c r="U41" s="235"/>
      <c r="V41" s="236" t="s">
        <v>106</v>
      </c>
      <c r="W41" s="234" t="e">
        <f>+'Consensus Summary for analysts'!#REF!*1000000</f>
        <v>#REF!</v>
      </c>
      <c r="X41" s="236" t="s">
        <v>106</v>
      </c>
      <c r="Y41" s="234" t="e">
        <f>+'Consensus Summary for analysts'!#REF!*1000000</f>
        <v>#REF!</v>
      </c>
      <c r="Z41" s="231" t="s">
        <v>106</v>
      </c>
    </row>
    <row r="42" spans="1:26" x14ac:dyDescent="0.3">
      <c r="A42" s="1"/>
      <c r="B42" s="239" t="s">
        <v>127</v>
      </c>
      <c r="C42" s="230"/>
      <c r="D42" s="230"/>
      <c r="E42" s="234" t="e">
        <f>+'Consensus Summary for analysts'!#REF!</f>
        <v>#REF!</v>
      </c>
      <c r="F42" s="235"/>
      <c r="G42" s="235"/>
      <c r="H42" s="235"/>
      <c r="I42" s="235"/>
      <c r="J42" s="236" t="s">
        <v>106</v>
      </c>
      <c r="K42" s="235"/>
      <c r="L42" s="236" t="s">
        <v>106</v>
      </c>
      <c r="M42" s="235"/>
      <c r="N42" s="236" t="s">
        <v>106</v>
      </c>
      <c r="O42" s="235"/>
      <c r="P42" s="236" t="s">
        <v>106</v>
      </c>
      <c r="Q42" s="235"/>
      <c r="R42" s="236" t="s">
        <v>106</v>
      </c>
      <c r="S42" s="235"/>
      <c r="T42" s="236" t="s">
        <v>106</v>
      </c>
      <c r="U42" s="235"/>
      <c r="V42" s="236" t="s">
        <v>106</v>
      </c>
      <c r="W42" s="234" t="e">
        <f>+'Consensus Summary for analysts'!#REF!*1000000</f>
        <v>#REF!</v>
      </c>
      <c r="X42" s="236" t="s">
        <v>106</v>
      </c>
      <c r="Y42" s="234" t="e">
        <f>+'Consensus Summary for analysts'!#REF!*1000000</f>
        <v>#REF!</v>
      </c>
      <c r="Z42" s="231" t="s">
        <v>106</v>
      </c>
    </row>
    <row r="43" spans="1:26" x14ac:dyDescent="0.3">
      <c r="A43" s="1"/>
      <c r="B43" s="223" t="s">
        <v>128</v>
      </c>
      <c r="C43" s="230"/>
      <c r="D43" s="230"/>
      <c r="E43" s="235"/>
      <c r="F43" s="235"/>
      <c r="G43" s="235"/>
      <c r="H43" s="235"/>
      <c r="I43" s="235"/>
      <c r="J43" s="236" t="s">
        <v>106</v>
      </c>
      <c r="K43" s="235"/>
      <c r="L43" s="236" t="s">
        <v>106</v>
      </c>
      <c r="M43" s="235"/>
      <c r="N43" s="236" t="s">
        <v>106</v>
      </c>
      <c r="O43" s="235"/>
      <c r="P43" s="236" t="s">
        <v>106</v>
      </c>
      <c r="Q43" s="235"/>
      <c r="R43" s="236" t="s">
        <v>106</v>
      </c>
      <c r="S43" s="235"/>
      <c r="T43" s="236" t="s">
        <v>106</v>
      </c>
      <c r="U43" s="235"/>
      <c r="V43" s="236" t="s">
        <v>106</v>
      </c>
      <c r="W43" s="235"/>
      <c r="X43" s="236" t="s">
        <v>106</v>
      </c>
      <c r="Y43" s="235"/>
      <c r="Z43" s="231" t="s">
        <v>106</v>
      </c>
    </row>
    <row r="44" spans="1:26" x14ac:dyDescent="0.3">
      <c r="A44" s="1"/>
      <c r="B44" s="239" t="s">
        <v>129</v>
      </c>
      <c r="C44" s="230"/>
      <c r="D44" s="230"/>
      <c r="E44" s="234" t="e">
        <f>+'Consensus Summary for analysts'!#REF!</f>
        <v>#REF!</v>
      </c>
      <c r="F44" s="235"/>
      <c r="G44" s="235"/>
      <c r="H44" s="235"/>
      <c r="I44" s="235"/>
      <c r="J44" s="236" t="s">
        <v>106</v>
      </c>
      <c r="K44" s="235"/>
      <c r="L44" s="236" t="s">
        <v>106</v>
      </c>
      <c r="M44" s="235"/>
      <c r="N44" s="236" t="s">
        <v>106</v>
      </c>
      <c r="O44" s="235"/>
      <c r="P44" s="236" t="s">
        <v>106</v>
      </c>
      <c r="Q44" s="235"/>
      <c r="R44" s="236" t="s">
        <v>106</v>
      </c>
      <c r="S44" s="235"/>
      <c r="T44" s="236" t="s">
        <v>106</v>
      </c>
      <c r="U44" s="235"/>
      <c r="V44" s="236" t="s">
        <v>106</v>
      </c>
      <c r="W44" s="234" t="e">
        <f>+'Consensus Summary for analysts'!#REF!*1000000</f>
        <v>#REF!</v>
      </c>
      <c r="X44" s="236" t="s">
        <v>106</v>
      </c>
      <c r="Y44" s="234" t="e">
        <f>+'Consensus Summary for analysts'!#REF!*1000000</f>
        <v>#REF!</v>
      </c>
      <c r="Z44" s="231" t="s">
        <v>106</v>
      </c>
    </row>
    <row r="45" spans="1:26" x14ac:dyDescent="0.3">
      <c r="A45" s="1"/>
      <c r="B45" s="223" t="s">
        <v>130</v>
      </c>
      <c r="C45" s="230"/>
      <c r="D45" s="230"/>
      <c r="E45" s="235"/>
      <c r="F45" s="235"/>
      <c r="G45" s="235"/>
      <c r="H45" s="235"/>
      <c r="I45" s="235"/>
      <c r="J45" s="236" t="s">
        <v>106</v>
      </c>
      <c r="K45" s="235"/>
      <c r="L45" s="236" t="s">
        <v>106</v>
      </c>
      <c r="M45" s="235"/>
      <c r="N45" s="236" t="s">
        <v>106</v>
      </c>
      <c r="O45" s="235"/>
      <c r="P45" s="236" t="s">
        <v>106</v>
      </c>
      <c r="Q45" s="235"/>
      <c r="R45" s="236" t="s">
        <v>106</v>
      </c>
      <c r="S45" s="235"/>
      <c r="T45" s="236" t="s">
        <v>106</v>
      </c>
      <c r="U45" s="235"/>
      <c r="V45" s="236" t="s">
        <v>106</v>
      </c>
      <c r="W45" s="235"/>
      <c r="X45" s="236" t="s">
        <v>106</v>
      </c>
      <c r="Y45" s="235"/>
      <c r="Z45" s="231" t="s">
        <v>106</v>
      </c>
    </row>
    <row r="46" spans="1:26" x14ac:dyDescent="0.3">
      <c r="A46" s="1"/>
      <c r="B46" s="239" t="s">
        <v>131</v>
      </c>
      <c r="C46" s="230"/>
      <c r="D46" s="230"/>
      <c r="E46" s="234" t="e">
        <f>+'Consensus Summary for analysts'!#REF!</f>
        <v>#REF!</v>
      </c>
      <c r="F46" s="235"/>
      <c r="G46" s="235"/>
      <c r="H46" s="235"/>
      <c r="I46" s="235"/>
      <c r="J46" s="236" t="s">
        <v>106</v>
      </c>
      <c r="K46" s="235"/>
      <c r="L46" s="236" t="s">
        <v>106</v>
      </c>
      <c r="M46" s="235"/>
      <c r="N46" s="236" t="s">
        <v>106</v>
      </c>
      <c r="O46" s="235"/>
      <c r="P46" s="236" t="s">
        <v>106</v>
      </c>
      <c r="Q46" s="235"/>
      <c r="R46" s="236" t="s">
        <v>106</v>
      </c>
      <c r="S46" s="235"/>
      <c r="T46" s="236" t="s">
        <v>106</v>
      </c>
      <c r="U46" s="235"/>
      <c r="V46" s="236" t="s">
        <v>106</v>
      </c>
      <c r="W46" s="234" t="e">
        <f>+'Consensus Summary for analysts'!#REF!*1000000</f>
        <v>#REF!</v>
      </c>
      <c r="X46" s="236" t="s">
        <v>106</v>
      </c>
      <c r="Y46" s="234" t="e">
        <f>+'Consensus Summary for analysts'!#REF!*1000000</f>
        <v>#REF!</v>
      </c>
      <c r="Z46" s="231" t="s">
        <v>106</v>
      </c>
    </row>
    <row r="47" spans="1:26" x14ac:dyDescent="0.3">
      <c r="A47" s="1"/>
      <c r="B47" s="239" t="s">
        <v>132</v>
      </c>
      <c r="C47" s="230"/>
      <c r="D47" s="230"/>
      <c r="E47" s="234" t="e">
        <f>+'Consensus Summary for analysts'!#REF!</f>
        <v>#REF!</v>
      </c>
      <c r="F47" s="235"/>
      <c r="G47" s="235"/>
      <c r="H47" s="235"/>
      <c r="I47" s="235"/>
      <c r="J47" s="236" t="s">
        <v>106</v>
      </c>
      <c r="K47" s="235"/>
      <c r="L47" s="236" t="s">
        <v>106</v>
      </c>
      <c r="M47" s="235"/>
      <c r="N47" s="236" t="s">
        <v>106</v>
      </c>
      <c r="O47" s="235"/>
      <c r="P47" s="236" t="s">
        <v>106</v>
      </c>
      <c r="Q47" s="235"/>
      <c r="R47" s="236" t="s">
        <v>106</v>
      </c>
      <c r="S47" s="235"/>
      <c r="T47" s="236" t="s">
        <v>106</v>
      </c>
      <c r="U47" s="235"/>
      <c r="V47" s="236" t="s">
        <v>106</v>
      </c>
      <c r="W47" s="234" t="e">
        <f>+'Consensus Summary for analysts'!#REF!*1000000</f>
        <v>#REF!</v>
      </c>
      <c r="X47" s="236" t="s">
        <v>106</v>
      </c>
      <c r="Y47" s="234" t="e">
        <f>+'Consensus Summary for analysts'!#REF!*1000000</f>
        <v>#REF!</v>
      </c>
      <c r="Z47" s="231" t="s">
        <v>106</v>
      </c>
    </row>
    <row r="48" spans="1:26" x14ac:dyDescent="0.3">
      <c r="A48" s="1"/>
      <c r="B48" s="239" t="s">
        <v>133</v>
      </c>
      <c r="C48" s="230"/>
      <c r="D48" s="230"/>
      <c r="E48" s="234" t="e">
        <f>+'Consensus Summary for analysts'!#REF!</f>
        <v>#REF!</v>
      </c>
      <c r="F48" s="235"/>
      <c r="G48" s="235"/>
      <c r="H48" s="235"/>
      <c r="I48" s="235"/>
      <c r="J48" s="236" t="s">
        <v>106</v>
      </c>
      <c r="K48" s="235"/>
      <c r="L48" s="236" t="s">
        <v>106</v>
      </c>
      <c r="M48" s="235"/>
      <c r="N48" s="236" t="s">
        <v>106</v>
      </c>
      <c r="O48" s="235"/>
      <c r="P48" s="236" t="s">
        <v>106</v>
      </c>
      <c r="Q48" s="235"/>
      <c r="R48" s="236" t="s">
        <v>106</v>
      </c>
      <c r="S48" s="235"/>
      <c r="T48" s="236" t="s">
        <v>106</v>
      </c>
      <c r="U48" s="235"/>
      <c r="V48" s="236" t="s">
        <v>106</v>
      </c>
      <c r="W48" s="234" t="e">
        <f>+'Consensus Summary for analysts'!#REF!*1000000</f>
        <v>#REF!</v>
      </c>
      <c r="X48" s="236" t="s">
        <v>106</v>
      </c>
      <c r="Y48" s="234" t="e">
        <f>+'Consensus Summary for analysts'!#REF!*1000000</f>
        <v>#REF!</v>
      </c>
      <c r="Z48" s="231" t="s">
        <v>106</v>
      </c>
    </row>
    <row r="49" spans="1:26" x14ac:dyDescent="0.3">
      <c r="A49" s="1"/>
      <c r="B49" s="223" t="s">
        <v>134</v>
      </c>
      <c r="C49" s="230"/>
      <c r="D49" s="230"/>
      <c r="E49" s="235"/>
      <c r="F49" s="235"/>
      <c r="G49" s="235"/>
      <c r="H49" s="235"/>
      <c r="I49" s="235"/>
      <c r="J49" s="236" t="s">
        <v>106</v>
      </c>
      <c r="K49" s="235"/>
      <c r="L49" s="236" t="s">
        <v>106</v>
      </c>
      <c r="M49" s="235"/>
      <c r="N49" s="236" t="s">
        <v>106</v>
      </c>
      <c r="O49" s="235"/>
      <c r="P49" s="236" t="s">
        <v>106</v>
      </c>
      <c r="Q49" s="235"/>
      <c r="R49" s="236" t="s">
        <v>106</v>
      </c>
      <c r="S49" s="235"/>
      <c r="T49" s="236" t="s">
        <v>106</v>
      </c>
      <c r="U49" s="235"/>
      <c r="V49" s="236" t="s">
        <v>106</v>
      </c>
      <c r="W49" s="235"/>
      <c r="X49" s="236" t="s">
        <v>106</v>
      </c>
      <c r="Y49" s="235"/>
      <c r="Z49" s="231" t="s">
        <v>106</v>
      </c>
    </row>
    <row r="50" spans="1:26" x14ac:dyDescent="0.3">
      <c r="A50" s="1"/>
      <c r="B50" s="239" t="s">
        <v>135</v>
      </c>
      <c r="C50" s="230"/>
      <c r="D50" s="230"/>
      <c r="E50" s="237" t="e">
        <f>+'Consensus Summary for analysts'!#REF!</f>
        <v>#REF!</v>
      </c>
      <c r="F50" s="237"/>
      <c r="G50" s="237"/>
      <c r="H50" s="237"/>
      <c r="I50" s="237"/>
      <c r="J50" s="237" t="s">
        <v>106</v>
      </c>
      <c r="K50" s="237"/>
      <c r="L50" s="237" t="s">
        <v>106</v>
      </c>
      <c r="M50" s="237"/>
      <c r="N50" s="237" t="s">
        <v>106</v>
      </c>
      <c r="O50" s="237"/>
      <c r="P50" s="237" t="s">
        <v>106</v>
      </c>
      <c r="Q50" s="237"/>
      <c r="R50" s="237" t="s">
        <v>106</v>
      </c>
      <c r="S50" s="237"/>
      <c r="T50" s="237" t="s">
        <v>106</v>
      </c>
      <c r="U50" s="237"/>
      <c r="V50" s="237" t="s">
        <v>106</v>
      </c>
      <c r="W50" s="237" t="e">
        <f>+'Consensus Summary for analysts'!#REF!</f>
        <v>#REF!</v>
      </c>
      <c r="X50" s="237" t="s">
        <v>106</v>
      </c>
      <c r="Y50" s="237" t="e">
        <f>+'Consensus Summary for analysts'!#REF!</f>
        <v>#REF!</v>
      </c>
      <c r="Z50" s="231" t="s">
        <v>106</v>
      </c>
    </row>
    <row r="51" spans="1:26" x14ac:dyDescent="0.3">
      <c r="A51" s="1"/>
      <c r="B51" s="239" t="s">
        <v>136</v>
      </c>
      <c r="C51" s="230"/>
      <c r="D51" s="230"/>
      <c r="E51" s="237" t="e">
        <f>+'Consensus Summary for analysts'!#REF!</f>
        <v>#REF!</v>
      </c>
      <c r="F51" s="237"/>
      <c r="G51" s="237"/>
      <c r="H51" s="237"/>
      <c r="I51" s="237"/>
      <c r="J51" s="237" t="s">
        <v>106</v>
      </c>
      <c r="K51" s="237"/>
      <c r="L51" s="237" t="s">
        <v>106</v>
      </c>
      <c r="M51" s="237"/>
      <c r="N51" s="237" t="s">
        <v>106</v>
      </c>
      <c r="O51" s="237"/>
      <c r="P51" s="237" t="s">
        <v>106</v>
      </c>
      <c r="Q51" s="237"/>
      <c r="R51" s="237" t="s">
        <v>106</v>
      </c>
      <c r="S51" s="237"/>
      <c r="T51" s="237" t="s">
        <v>106</v>
      </c>
      <c r="U51" s="237"/>
      <c r="V51" s="237" t="s">
        <v>106</v>
      </c>
      <c r="W51" s="237" t="e">
        <f>+'Consensus Summary for analysts'!#REF!</f>
        <v>#REF!</v>
      </c>
      <c r="X51" s="237" t="s">
        <v>106</v>
      </c>
      <c r="Y51" s="237" t="e">
        <f>+'Consensus Summary for analysts'!#REF!</f>
        <v>#REF!</v>
      </c>
      <c r="Z51" s="231" t="s">
        <v>106</v>
      </c>
    </row>
    <row r="52" spans="1:26" x14ac:dyDescent="0.3">
      <c r="A52" s="1"/>
      <c r="B52" s="223" t="s">
        <v>137</v>
      </c>
      <c r="C52" s="230"/>
      <c r="D52" s="230"/>
      <c r="E52" s="237"/>
      <c r="F52" s="237"/>
      <c r="G52" s="237"/>
      <c r="H52" s="237"/>
      <c r="I52" s="237"/>
      <c r="J52" s="237"/>
      <c r="K52" s="237"/>
      <c r="L52" s="237"/>
      <c r="M52" s="237"/>
      <c r="N52" s="237"/>
      <c r="O52" s="237"/>
      <c r="P52" s="237"/>
      <c r="Q52" s="237"/>
      <c r="R52" s="237"/>
      <c r="S52" s="237"/>
      <c r="T52" s="237"/>
      <c r="U52" s="237"/>
      <c r="V52" s="237"/>
      <c r="W52" s="237"/>
      <c r="X52" s="237"/>
      <c r="Y52" s="237"/>
      <c r="Z52" s="231" t="s">
        <v>106</v>
      </c>
    </row>
    <row r="53" spans="1:26" x14ac:dyDescent="0.3">
      <c r="A53" s="1"/>
      <c r="B53" s="239" t="s">
        <v>138</v>
      </c>
      <c r="C53" s="230"/>
      <c r="D53" s="230"/>
      <c r="E53" s="237" t="e">
        <f>+'Consensus Summary for analysts'!#REF!</f>
        <v>#REF!</v>
      </c>
      <c r="F53" s="237"/>
      <c r="G53" s="237"/>
      <c r="H53" s="237"/>
      <c r="I53" s="237"/>
      <c r="J53" s="237" t="s">
        <v>106</v>
      </c>
      <c r="K53" s="237"/>
      <c r="L53" s="237" t="s">
        <v>106</v>
      </c>
      <c r="M53" s="237"/>
      <c r="N53" s="237" t="s">
        <v>106</v>
      </c>
      <c r="O53" s="237"/>
      <c r="P53" s="237" t="s">
        <v>106</v>
      </c>
      <c r="Q53" s="237"/>
      <c r="R53" s="237" t="s">
        <v>106</v>
      </c>
      <c r="S53" s="237"/>
      <c r="T53" s="237" t="s">
        <v>106</v>
      </c>
      <c r="U53" s="237"/>
      <c r="V53" s="237" t="s">
        <v>106</v>
      </c>
      <c r="W53" s="237" t="e">
        <f>+'Consensus Summary for analysts'!#REF!</f>
        <v>#REF!</v>
      </c>
      <c r="X53" s="237" t="s">
        <v>106</v>
      </c>
      <c r="Y53" s="237" t="e">
        <f>+'Consensus Summary for analysts'!#REF!</f>
        <v>#REF!</v>
      </c>
      <c r="Z53" s="231" t="s">
        <v>106</v>
      </c>
    </row>
    <row r="54" spans="1:26" x14ac:dyDescent="0.3">
      <c r="A54" s="1"/>
      <c r="B54" s="239" t="s">
        <v>139</v>
      </c>
      <c r="C54" s="230"/>
      <c r="D54" s="230"/>
      <c r="E54" s="237" t="e">
        <f>+'Consensus Summary for analysts'!#REF!</f>
        <v>#REF!</v>
      </c>
      <c r="F54" s="237"/>
      <c r="G54" s="237"/>
      <c r="H54" s="237"/>
      <c r="I54" s="237"/>
      <c r="J54" s="237" t="s">
        <v>106</v>
      </c>
      <c r="K54" s="237"/>
      <c r="L54" s="237" t="s">
        <v>106</v>
      </c>
      <c r="M54" s="237"/>
      <c r="N54" s="237" t="s">
        <v>106</v>
      </c>
      <c r="O54" s="237"/>
      <c r="P54" s="237" t="s">
        <v>106</v>
      </c>
      <c r="Q54" s="237"/>
      <c r="R54" s="237" t="s">
        <v>106</v>
      </c>
      <c r="S54" s="237"/>
      <c r="T54" s="237" t="s">
        <v>106</v>
      </c>
      <c r="U54" s="237"/>
      <c r="V54" s="237" t="s">
        <v>106</v>
      </c>
      <c r="W54" s="237" t="e">
        <f>+'Consensus Summary for analysts'!#REF!</f>
        <v>#REF!</v>
      </c>
      <c r="X54" s="237" t="s">
        <v>106</v>
      </c>
      <c r="Y54" s="237" t="e">
        <f>+'Consensus Summary for analysts'!#REF!</f>
        <v>#REF!</v>
      </c>
      <c r="Z54" s="231" t="s">
        <v>106</v>
      </c>
    </row>
    <row r="55" spans="1:26" x14ac:dyDescent="0.3">
      <c r="A55" s="1"/>
      <c r="B55" s="223" t="s">
        <v>140</v>
      </c>
      <c r="C55" s="230"/>
      <c r="D55" s="230"/>
      <c r="E55" s="237"/>
      <c r="F55" s="237"/>
      <c r="G55" s="237"/>
      <c r="H55" s="237"/>
      <c r="I55" s="237"/>
      <c r="J55" s="237" t="s">
        <v>106</v>
      </c>
      <c r="K55" s="237"/>
      <c r="L55" s="237" t="s">
        <v>106</v>
      </c>
      <c r="M55" s="237"/>
      <c r="N55" s="237" t="s">
        <v>106</v>
      </c>
      <c r="O55" s="237"/>
      <c r="P55" s="237" t="s">
        <v>106</v>
      </c>
      <c r="Q55" s="237"/>
      <c r="R55" s="237" t="s">
        <v>106</v>
      </c>
      <c r="S55" s="237"/>
      <c r="T55" s="237" t="s">
        <v>106</v>
      </c>
      <c r="U55" s="237"/>
      <c r="V55" s="237" t="s">
        <v>106</v>
      </c>
      <c r="W55" s="237"/>
      <c r="X55" s="237" t="s">
        <v>106</v>
      </c>
      <c r="Y55" s="237"/>
      <c r="Z55" s="231" t="s">
        <v>106</v>
      </c>
    </row>
    <row r="56" spans="1:26" x14ac:dyDescent="0.3">
      <c r="A56" s="1"/>
      <c r="B56" s="239" t="s">
        <v>141</v>
      </c>
      <c r="C56" s="230"/>
      <c r="D56" s="230"/>
      <c r="E56" s="234" t="e">
        <f>+'Consensus Summary for analysts'!#REF!</f>
        <v>#REF!</v>
      </c>
      <c r="F56" s="234"/>
      <c r="G56" s="234"/>
      <c r="H56" s="234"/>
      <c r="I56" s="234"/>
      <c r="J56" s="234" t="s">
        <v>106</v>
      </c>
      <c r="K56" s="234"/>
      <c r="L56" s="234" t="s">
        <v>106</v>
      </c>
      <c r="M56" s="234"/>
      <c r="N56" s="234" t="s">
        <v>106</v>
      </c>
      <c r="O56" s="234"/>
      <c r="P56" s="234" t="s">
        <v>106</v>
      </c>
      <c r="Q56" s="234"/>
      <c r="R56" s="234" t="s">
        <v>106</v>
      </c>
      <c r="S56" s="234"/>
      <c r="T56" s="234" t="s">
        <v>106</v>
      </c>
      <c r="U56" s="234"/>
      <c r="V56" s="234" t="s">
        <v>106</v>
      </c>
      <c r="W56" s="234" t="e">
        <f>+'Consensus Summary for analysts'!#REF!*1000000</f>
        <v>#REF!</v>
      </c>
      <c r="X56" s="234" t="s">
        <v>106</v>
      </c>
      <c r="Y56" s="234" t="e">
        <f>+'Consensus Summary for analysts'!#REF!*1000000</f>
        <v>#REF!</v>
      </c>
      <c r="Z56" s="231" t="s">
        <v>106</v>
      </c>
    </row>
    <row r="57" spans="1:26" x14ac:dyDescent="0.3">
      <c r="A57" s="1"/>
      <c r="B57" s="223" t="s">
        <v>142</v>
      </c>
      <c r="C57" s="230"/>
      <c r="D57" s="230"/>
      <c r="E57" s="235"/>
      <c r="F57" s="235"/>
      <c r="G57" s="235"/>
      <c r="H57" s="235"/>
      <c r="I57" s="235"/>
      <c r="J57" s="236" t="s">
        <v>106</v>
      </c>
      <c r="K57" s="235"/>
      <c r="L57" s="236" t="s">
        <v>106</v>
      </c>
      <c r="M57" s="235"/>
      <c r="N57" s="236" t="s">
        <v>106</v>
      </c>
      <c r="O57" s="235"/>
      <c r="P57" s="236" t="s">
        <v>106</v>
      </c>
      <c r="Q57" s="235"/>
      <c r="R57" s="236" t="s">
        <v>106</v>
      </c>
      <c r="S57" s="235"/>
      <c r="T57" s="236" t="s">
        <v>106</v>
      </c>
      <c r="U57" s="235"/>
      <c r="V57" s="236" t="s">
        <v>106</v>
      </c>
      <c r="W57" s="235"/>
      <c r="X57" s="236" t="s">
        <v>106</v>
      </c>
      <c r="Y57" s="235"/>
      <c r="Z57" s="231" t="s">
        <v>106</v>
      </c>
    </row>
    <row r="58" spans="1:26" x14ac:dyDescent="0.3">
      <c r="A58" s="1"/>
      <c r="B58" s="239" t="s">
        <v>143</v>
      </c>
      <c r="C58" s="230"/>
      <c r="D58" s="230"/>
      <c r="E58" s="234" t="e">
        <f>+'Consensus Summary for analysts'!#REF!</f>
        <v>#REF!</v>
      </c>
      <c r="F58" s="234"/>
      <c r="G58" s="234"/>
      <c r="H58" s="234"/>
      <c r="I58" s="234"/>
      <c r="J58" s="234" t="s">
        <v>106</v>
      </c>
      <c r="K58" s="234"/>
      <c r="L58" s="234" t="s">
        <v>106</v>
      </c>
      <c r="M58" s="234"/>
      <c r="N58" s="234" t="s">
        <v>106</v>
      </c>
      <c r="O58" s="234"/>
      <c r="P58" s="234" t="s">
        <v>106</v>
      </c>
      <c r="Q58" s="234"/>
      <c r="R58" s="234" t="s">
        <v>106</v>
      </c>
      <c r="S58" s="234"/>
      <c r="T58" s="234" t="s">
        <v>106</v>
      </c>
      <c r="U58" s="234"/>
      <c r="V58" s="234" t="s">
        <v>106</v>
      </c>
      <c r="W58" s="234" t="e">
        <f>+'Consensus Summary for analysts'!#REF!*1000000</f>
        <v>#REF!</v>
      </c>
      <c r="X58" s="234" t="s">
        <v>106</v>
      </c>
      <c r="Y58" s="234" t="e">
        <f>+'Consensus Summary for analysts'!#REF!*1000000</f>
        <v>#REF!</v>
      </c>
      <c r="Z58" s="231" t="s">
        <v>106</v>
      </c>
    </row>
    <row r="59" spans="1:26" x14ac:dyDescent="0.3">
      <c r="A59" s="1"/>
      <c r="B59" s="223" t="s">
        <v>144</v>
      </c>
      <c r="C59" s="230"/>
      <c r="D59" s="230"/>
      <c r="E59" s="235"/>
      <c r="F59" s="235"/>
      <c r="G59" s="235"/>
      <c r="H59" s="235"/>
      <c r="I59" s="235"/>
      <c r="J59" s="236" t="s">
        <v>106</v>
      </c>
      <c r="K59" s="235"/>
      <c r="L59" s="236" t="s">
        <v>106</v>
      </c>
      <c r="M59" s="235"/>
      <c r="N59" s="236" t="s">
        <v>106</v>
      </c>
      <c r="O59" s="235"/>
      <c r="P59" s="236" t="s">
        <v>106</v>
      </c>
      <c r="Q59" s="235"/>
      <c r="R59" s="236" t="s">
        <v>106</v>
      </c>
      <c r="S59" s="235"/>
      <c r="T59" s="236" t="s">
        <v>106</v>
      </c>
      <c r="U59" s="235"/>
      <c r="V59" s="236" t="s">
        <v>106</v>
      </c>
      <c r="W59" s="235"/>
      <c r="X59" s="236" t="s">
        <v>106</v>
      </c>
      <c r="Y59" s="235"/>
      <c r="Z59" s="231" t="s">
        <v>106</v>
      </c>
    </row>
    <row r="60" spans="1:26" x14ac:dyDescent="0.3">
      <c r="A60" s="1"/>
      <c r="B60" s="239" t="s">
        <v>145</v>
      </c>
      <c r="C60" s="230"/>
      <c r="D60" s="230"/>
      <c r="E60" s="234" t="e">
        <f>+'Consensus Summary for analysts'!#REF!</f>
        <v>#REF!</v>
      </c>
      <c r="F60" s="234"/>
      <c r="G60" s="234"/>
      <c r="H60" s="234"/>
      <c r="I60" s="234"/>
      <c r="J60" s="234" t="s">
        <v>106</v>
      </c>
      <c r="K60" s="234"/>
      <c r="L60" s="234" t="s">
        <v>106</v>
      </c>
      <c r="M60" s="234"/>
      <c r="N60" s="234" t="s">
        <v>106</v>
      </c>
      <c r="O60" s="234"/>
      <c r="P60" s="234" t="s">
        <v>106</v>
      </c>
      <c r="Q60" s="234"/>
      <c r="R60" s="234" t="s">
        <v>106</v>
      </c>
      <c r="S60" s="234"/>
      <c r="T60" s="234" t="s">
        <v>106</v>
      </c>
      <c r="U60" s="234"/>
      <c r="V60" s="234" t="s">
        <v>106</v>
      </c>
      <c r="W60" s="234" t="e">
        <f>+'Consensus Summary for analysts'!#REF!*1000000</f>
        <v>#REF!</v>
      </c>
      <c r="X60" s="234" t="s">
        <v>106</v>
      </c>
      <c r="Y60" s="234" t="e">
        <f>+'Consensus Summary for analysts'!#REF!*1000000</f>
        <v>#REF!</v>
      </c>
      <c r="Z60" s="231" t="s">
        <v>106</v>
      </c>
    </row>
    <row r="61" spans="1:26" x14ac:dyDescent="0.3">
      <c r="A61" s="1"/>
      <c r="B61" s="223" t="s">
        <v>146</v>
      </c>
      <c r="C61" s="230"/>
      <c r="D61" s="230"/>
      <c r="E61" s="235"/>
      <c r="F61" s="235"/>
      <c r="G61" s="235"/>
      <c r="H61" s="235"/>
      <c r="I61" s="235"/>
      <c r="J61" s="236" t="s">
        <v>106</v>
      </c>
      <c r="K61" s="235"/>
      <c r="L61" s="236" t="s">
        <v>106</v>
      </c>
      <c r="M61" s="235"/>
      <c r="N61" s="236" t="s">
        <v>106</v>
      </c>
      <c r="O61" s="235"/>
      <c r="P61" s="236" t="s">
        <v>106</v>
      </c>
      <c r="Q61" s="235"/>
      <c r="R61" s="236" t="s">
        <v>106</v>
      </c>
      <c r="S61" s="235"/>
      <c r="T61" s="236" t="s">
        <v>106</v>
      </c>
      <c r="U61" s="235"/>
      <c r="V61" s="236" t="s">
        <v>106</v>
      </c>
      <c r="W61" s="235"/>
      <c r="X61" s="236" t="s">
        <v>106</v>
      </c>
      <c r="Y61" s="235"/>
      <c r="Z61" s="231" t="s">
        <v>106</v>
      </c>
    </row>
    <row r="62" spans="1:26" x14ac:dyDescent="0.3">
      <c r="A62" s="1"/>
      <c r="B62" s="239" t="s">
        <v>147</v>
      </c>
      <c r="C62" s="230"/>
      <c r="D62" s="230"/>
      <c r="E62" s="234" t="e">
        <f>+'Consensus Summary for analysts'!#REF!</f>
        <v>#REF!</v>
      </c>
      <c r="F62" s="234"/>
      <c r="G62" s="234"/>
      <c r="H62" s="234"/>
      <c r="I62" s="234"/>
      <c r="J62" s="234" t="s">
        <v>106</v>
      </c>
      <c r="K62" s="234"/>
      <c r="L62" s="234" t="s">
        <v>106</v>
      </c>
      <c r="M62" s="234"/>
      <c r="N62" s="234" t="s">
        <v>106</v>
      </c>
      <c r="O62" s="234"/>
      <c r="P62" s="234" t="s">
        <v>106</v>
      </c>
      <c r="Q62" s="234"/>
      <c r="R62" s="234" t="s">
        <v>106</v>
      </c>
      <c r="S62" s="234"/>
      <c r="T62" s="234" t="s">
        <v>106</v>
      </c>
      <c r="U62" s="234"/>
      <c r="V62" s="234" t="s">
        <v>106</v>
      </c>
      <c r="W62" s="234" t="e">
        <f>+'Consensus Summary for analysts'!#REF!*1000000</f>
        <v>#REF!</v>
      </c>
      <c r="X62" s="234" t="s">
        <v>106</v>
      </c>
      <c r="Y62" s="234" t="e">
        <f>+'Consensus Summary for analysts'!#REF!*1000000</f>
        <v>#REF!</v>
      </c>
      <c r="Z62" s="231" t="s">
        <v>106</v>
      </c>
    </row>
    <row r="63" spans="1:26" x14ac:dyDescent="0.3">
      <c r="A63" s="1"/>
      <c r="B63" s="223" t="s">
        <v>148</v>
      </c>
      <c r="C63" s="230"/>
      <c r="D63" s="230"/>
      <c r="E63" s="235"/>
      <c r="F63" s="235"/>
      <c r="G63" s="235"/>
      <c r="H63" s="235"/>
      <c r="I63" s="235"/>
      <c r="J63" s="236" t="s">
        <v>106</v>
      </c>
      <c r="K63" s="235"/>
      <c r="L63" s="236" t="s">
        <v>106</v>
      </c>
      <c r="M63" s="235"/>
      <c r="N63" s="236" t="s">
        <v>106</v>
      </c>
      <c r="O63" s="235"/>
      <c r="P63" s="236" t="s">
        <v>106</v>
      </c>
      <c r="Q63" s="235"/>
      <c r="R63" s="236" t="s">
        <v>106</v>
      </c>
      <c r="S63" s="235"/>
      <c r="T63" s="236" t="s">
        <v>106</v>
      </c>
      <c r="U63" s="235"/>
      <c r="V63" s="236" t="s">
        <v>106</v>
      </c>
      <c r="W63" s="235"/>
      <c r="X63" s="236" t="s">
        <v>106</v>
      </c>
      <c r="Y63" s="235"/>
      <c r="Z63" s="231" t="s">
        <v>106</v>
      </c>
    </row>
    <row r="64" spans="1:26" x14ac:dyDescent="0.3">
      <c r="A64" s="1"/>
      <c r="B64" s="239" t="s">
        <v>149</v>
      </c>
      <c r="C64" s="230"/>
      <c r="D64" s="230"/>
      <c r="E64" s="234" t="e">
        <f>+'Consensus Summary for analysts'!#REF!</f>
        <v>#REF!</v>
      </c>
      <c r="F64" s="234"/>
      <c r="G64" s="234"/>
      <c r="H64" s="234"/>
      <c r="I64" s="234"/>
      <c r="J64" s="234" t="s">
        <v>106</v>
      </c>
      <c r="K64" s="234"/>
      <c r="L64" s="234" t="s">
        <v>106</v>
      </c>
      <c r="M64" s="234"/>
      <c r="N64" s="234" t="s">
        <v>106</v>
      </c>
      <c r="O64" s="234"/>
      <c r="P64" s="234" t="s">
        <v>106</v>
      </c>
      <c r="Q64" s="234"/>
      <c r="R64" s="234" t="s">
        <v>106</v>
      </c>
      <c r="S64" s="234"/>
      <c r="T64" s="234" t="s">
        <v>106</v>
      </c>
      <c r="U64" s="234"/>
      <c r="V64" s="234" t="s">
        <v>106</v>
      </c>
      <c r="W64" s="234" t="e">
        <f>+'Consensus Summary for analysts'!#REF!*1000000</f>
        <v>#REF!</v>
      </c>
      <c r="X64" s="234" t="s">
        <v>106</v>
      </c>
      <c r="Y64" s="234" t="e">
        <f>+'Consensus Summary for analysts'!#REF!*1000000</f>
        <v>#REF!</v>
      </c>
      <c r="Z64" s="231" t="s">
        <v>106</v>
      </c>
    </row>
    <row r="65" spans="1:26" x14ac:dyDescent="0.3">
      <c r="A65" s="1"/>
      <c r="B65" s="223" t="s">
        <v>150</v>
      </c>
      <c r="C65" s="230"/>
      <c r="D65" s="230"/>
      <c r="E65" s="235"/>
      <c r="F65" s="235"/>
      <c r="G65" s="235"/>
      <c r="H65" s="235"/>
      <c r="I65" s="235"/>
      <c r="J65" s="236" t="s">
        <v>106</v>
      </c>
      <c r="K65" s="235"/>
      <c r="L65" s="236" t="s">
        <v>106</v>
      </c>
      <c r="M65" s="235"/>
      <c r="N65" s="236" t="s">
        <v>106</v>
      </c>
      <c r="O65" s="235"/>
      <c r="P65" s="236" t="s">
        <v>106</v>
      </c>
      <c r="Q65" s="235"/>
      <c r="R65" s="236" t="s">
        <v>106</v>
      </c>
      <c r="S65" s="235"/>
      <c r="T65" s="236" t="s">
        <v>106</v>
      </c>
      <c r="U65" s="235"/>
      <c r="V65" s="236" t="s">
        <v>106</v>
      </c>
      <c r="W65" s="235"/>
      <c r="X65" s="236" t="s">
        <v>106</v>
      </c>
      <c r="Y65" s="235"/>
      <c r="Z65" s="231" t="s">
        <v>106</v>
      </c>
    </row>
    <row r="66" spans="1:26" x14ac:dyDescent="0.3">
      <c r="A66" s="1"/>
      <c r="B66" s="239" t="s">
        <v>151</v>
      </c>
      <c r="C66" s="230"/>
      <c r="D66" s="230"/>
      <c r="E66" s="234" t="e">
        <f>+'Consensus Summary for analysts'!#REF!</f>
        <v>#REF!</v>
      </c>
      <c r="F66" s="234"/>
      <c r="G66" s="234"/>
      <c r="H66" s="234"/>
      <c r="I66" s="234"/>
      <c r="J66" s="234" t="s">
        <v>106</v>
      </c>
      <c r="K66" s="234"/>
      <c r="L66" s="234" t="s">
        <v>106</v>
      </c>
      <c r="M66" s="234"/>
      <c r="N66" s="234" t="s">
        <v>106</v>
      </c>
      <c r="O66" s="234"/>
      <c r="P66" s="234" t="s">
        <v>106</v>
      </c>
      <c r="Q66" s="234"/>
      <c r="R66" s="234" t="s">
        <v>106</v>
      </c>
      <c r="S66" s="234"/>
      <c r="T66" s="234" t="s">
        <v>106</v>
      </c>
      <c r="U66" s="234"/>
      <c r="V66" s="234" t="s">
        <v>106</v>
      </c>
      <c r="W66" s="234" t="e">
        <f>+'Consensus Summary for analysts'!#REF!*1000000</f>
        <v>#REF!</v>
      </c>
      <c r="X66" s="234" t="s">
        <v>106</v>
      </c>
      <c r="Y66" s="234" t="e">
        <f>+'Consensus Summary for analysts'!#REF!*1000000</f>
        <v>#REF!</v>
      </c>
      <c r="Z66" s="231" t="s">
        <v>106</v>
      </c>
    </row>
    <row r="67" spans="1:26" x14ac:dyDescent="0.3">
      <c r="A67" s="1"/>
      <c r="B67" s="239" t="s">
        <v>152</v>
      </c>
      <c r="C67" s="230"/>
      <c r="D67" s="230"/>
      <c r="E67" s="234" t="e">
        <f>+'Consensus Summary for analysts'!#REF!</f>
        <v>#REF!</v>
      </c>
      <c r="F67" s="234"/>
      <c r="G67" s="234"/>
      <c r="H67" s="234"/>
      <c r="I67" s="234"/>
      <c r="J67" s="234" t="s">
        <v>106</v>
      </c>
      <c r="K67" s="234"/>
      <c r="L67" s="234" t="s">
        <v>106</v>
      </c>
      <c r="M67" s="234"/>
      <c r="N67" s="234" t="s">
        <v>106</v>
      </c>
      <c r="O67" s="234"/>
      <c r="P67" s="234" t="s">
        <v>106</v>
      </c>
      <c r="Q67" s="234"/>
      <c r="R67" s="234" t="s">
        <v>106</v>
      </c>
      <c r="S67" s="234"/>
      <c r="T67" s="234" t="s">
        <v>106</v>
      </c>
      <c r="U67" s="234"/>
      <c r="V67" s="234" t="s">
        <v>106</v>
      </c>
      <c r="W67" s="234" t="e">
        <f>+'Consensus Summary for analysts'!#REF!</f>
        <v>#REF!</v>
      </c>
      <c r="X67" s="234" t="s">
        <v>106</v>
      </c>
      <c r="Y67" s="234" t="e">
        <f>+'Consensus Summary for analysts'!#REF!</f>
        <v>#REF!</v>
      </c>
      <c r="Z67" s="231" t="s">
        <v>106</v>
      </c>
    </row>
    <row r="68" spans="1:26" x14ac:dyDescent="0.3">
      <c r="A68" s="1"/>
      <c r="B68" s="239" t="s">
        <v>153</v>
      </c>
      <c r="C68" s="230"/>
      <c r="D68" s="230"/>
      <c r="E68" s="234" t="e">
        <f>+'Consensus Summary for analysts'!#REF!</f>
        <v>#REF!</v>
      </c>
      <c r="F68" s="234"/>
      <c r="G68" s="234"/>
      <c r="H68" s="234"/>
      <c r="I68" s="234"/>
      <c r="J68" s="234" t="s">
        <v>106</v>
      </c>
      <c r="K68" s="234"/>
      <c r="L68" s="234" t="s">
        <v>106</v>
      </c>
      <c r="M68" s="234"/>
      <c r="N68" s="234" t="s">
        <v>106</v>
      </c>
      <c r="O68" s="234"/>
      <c r="P68" s="234" t="s">
        <v>106</v>
      </c>
      <c r="Q68" s="234"/>
      <c r="R68" s="234" t="s">
        <v>106</v>
      </c>
      <c r="S68" s="234"/>
      <c r="T68" s="234" t="s">
        <v>106</v>
      </c>
      <c r="U68" s="234"/>
      <c r="V68" s="234" t="s">
        <v>106</v>
      </c>
      <c r="W68" s="234" t="e">
        <f>+'Consensus Summary for analysts'!#REF!*1000000</f>
        <v>#REF!</v>
      </c>
      <c r="X68" s="234" t="s">
        <v>106</v>
      </c>
      <c r="Y68" s="234" t="e">
        <f>+'Consensus Summary for analysts'!#REF!*1000000</f>
        <v>#REF!</v>
      </c>
      <c r="Z68" s="231" t="s">
        <v>106</v>
      </c>
    </row>
    <row r="69" spans="1:26" x14ac:dyDescent="0.3">
      <c r="A69" s="1"/>
      <c r="B69" s="223" t="s">
        <v>154</v>
      </c>
      <c r="C69" s="230"/>
      <c r="D69" s="230"/>
      <c r="E69" s="235"/>
      <c r="F69" s="235"/>
      <c r="G69" s="235"/>
      <c r="H69" s="235"/>
      <c r="I69" s="235"/>
      <c r="J69" s="236" t="s">
        <v>106</v>
      </c>
      <c r="K69" s="235"/>
      <c r="L69" s="236" t="s">
        <v>106</v>
      </c>
      <c r="M69" s="235"/>
      <c r="N69" s="236" t="s">
        <v>106</v>
      </c>
      <c r="O69" s="235"/>
      <c r="P69" s="236" t="s">
        <v>106</v>
      </c>
      <c r="Q69" s="235"/>
      <c r="R69" s="236" t="s">
        <v>106</v>
      </c>
      <c r="S69" s="235"/>
      <c r="T69" s="236" t="s">
        <v>106</v>
      </c>
      <c r="U69" s="235"/>
      <c r="V69" s="236" t="s">
        <v>106</v>
      </c>
      <c r="W69" s="235"/>
      <c r="X69" s="236" t="s">
        <v>106</v>
      </c>
      <c r="Y69" s="235"/>
      <c r="Z69" s="231" t="s">
        <v>106</v>
      </c>
    </row>
    <row r="70" spans="1:26" x14ac:dyDescent="0.3">
      <c r="A70" s="1"/>
      <c r="B70" s="239" t="s">
        <v>155</v>
      </c>
      <c r="C70" s="230"/>
      <c r="D70" s="230"/>
      <c r="E70" s="234" t="e">
        <f>+'Consensus Summary for analysts'!#REF!</f>
        <v>#REF!</v>
      </c>
      <c r="F70" s="234"/>
      <c r="G70" s="234"/>
      <c r="H70" s="234"/>
      <c r="I70" s="234"/>
      <c r="J70" s="234" t="s">
        <v>106</v>
      </c>
      <c r="K70" s="234"/>
      <c r="L70" s="234" t="s">
        <v>106</v>
      </c>
      <c r="M70" s="234"/>
      <c r="N70" s="234" t="s">
        <v>106</v>
      </c>
      <c r="O70" s="234"/>
      <c r="P70" s="234" t="s">
        <v>106</v>
      </c>
      <c r="Q70" s="234"/>
      <c r="R70" s="234" t="s">
        <v>106</v>
      </c>
      <c r="S70" s="234"/>
      <c r="T70" s="234" t="s">
        <v>106</v>
      </c>
      <c r="U70" s="234"/>
      <c r="V70" s="234" t="s">
        <v>106</v>
      </c>
      <c r="W70" s="234" t="e">
        <f>(+'Consensus Summary for analysts'!#REF!)*1000000</f>
        <v>#REF!</v>
      </c>
      <c r="X70" s="234" t="s">
        <v>106</v>
      </c>
      <c r="Y70" s="234" t="e">
        <f>(+'Consensus Summary for analysts'!#REF!)*1000000</f>
        <v>#REF!</v>
      </c>
      <c r="Z70" s="231" t="s">
        <v>106</v>
      </c>
    </row>
    <row r="71" spans="1:26" x14ac:dyDescent="0.3">
      <c r="A71" s="1"/>
      <c r="B71" s="239" t="s">
        <v>156</v>
      </c>
      <c r="C71" s="230"/>
      <c r="D71" s="230"/>
      <c r="E71" s="234" t="e">
        <f>+'Consensus Summary for analysts'!#REF!</f>
        <v>#REF!</v>
      </c>
      <c r="F71" s="234"/>
      <c r="G71" s="234"/>
      <c r="H71" s="234"/>
      <c r="I71" s="234"/>
      <c r="J71" s="234" t="s">
        <v>106</v>
      </c>
      <c r="K71" s="234"/>
      <c r="L71" s="234" t="s">
        <v>106</v>
      </c>
      <c r="M71" s="234"/>
      <c r="N71" s="234" t="s">
        <v>106</v>
      </c>
      <c r="O71" s="234"/>
      <c r="P71" s="234" t="s">
        <v>106</v>
      </c>
      <c r="Q71" s="234"/>
      <c r="R71" s="234" t="s">
        <v>106</v>
      </c>
      <c r="S71" s="234"/>
      <c r="T71" s="234" t="s">
        <v>106</v>
      </c>
      <c r="U71" s="234"/>
      <c r="V71" s="234" t="s">
        <v>106</v>
      </c>
      <c r="W71" s="234" t="e">
        <f>(+'Consensus Summary for analysts'!#REF!)*1000000</f>
        <v>#REF!</v>
      </c>
      <c r="X71" s="234" t="s">
        <v>106</v>
      </c>
      <c r="Y71" s="234" t="e">
        <f>(+'Consensus Summary for analysts'!#REF!)*1000000</f>
        <v>#REF!</v>
      </c>
      <c r="Z71" s="231" t="s">
        <v>106</v>
      </c>
    </row>
    <row r="72" spans="1:26" x14ac:dyDescent="0.3">
      <c r="A72" s="1"/>
      <c r="B72" s="239" t="s">
        <v>157</v>
      </c>
      <c r="C72" s="230"/>
      <c r="D72" s="230"/>
      <c r="E72" s="234" t="e">
        <f>+'Consensus Summary for analysts'!#REF!</f>
        <v>#REF!</v>
      </c>
      <c r="F72" s="234"/>
      <c r="G72" s="234"/>
      <c r="H72" s="234"/>
      <c r="I72" s="234"/>
      <c r="J72" s="234" t="s">
        <v>106</v>
      </c>
      <c r="K72" s="234"/>
      <c r="L72" s="234" t="s">
        <v>106</v>
      </c>
      <c r="M72" s="234"/>
      <c r="N72" s="234" t="s">
        <v>106</v>
      </c>
      <c r="O72" s="234"/>
      <c r="P72" s="234" t="s">
        <v>106</v>
      </c>
      <c r="Q72" s="234"/>
      <c r="R72" s="234" t="s">
        <v>106</v>
      </c>
      <c r="S72" s="234"/>
      <c r="T72" s="234" t="s">
        <v>106</v>
      </c>
      <c r="U72" s="234"/>
      <c r="V72" s="234" t="s">
        <v>106</v>
      </c>
      <c r="W72" s="234" t="e">
        <f>(+'Consensus Summary for analysts'!#REF!)*1000000</f>
        <v>#REF!</v>
      </c>
      <c r="X72" s="234" t="s">
        <v>106</v>
      </c>
      <c r="Y72" s="234" t="e">
        <f>(+'Consensus Summary for analysts'!#REF!)*1000000</f>
        <v>#REF!</v>
      </c>
      <c r="Z72" s="231" t="s">
        <v>106</v>
      </c>
    </row>
    <row r="73" spans="1:26" x14ac:dyDescent="0.3">
      <c r="A73" s="1"/>
      <c r="B73" s="239" t="s">
        <v>158</v>
      </c>
      <c r="C73" s="230"/>
      <c r="D73" s="230"/>
      <c r="E73" s="234" t="e">
        <f>+'Consensus Summary for analysts'!#REF!</f>
        <v>#REF!</v>
      </c>
      <c r="F73" s="234"/>
      <c r="G73" s="234"/>
      <c r="H73" s="234"/>
      <c r="I73" s="234"/>
      <c r="J73" s="234" t="s">
        <v>106</v>
      </c>
      <c r="K73" s="234"/>
      <c r="L73" s="234" t="s">
        <v>106</v>
      </c>
      <c r="M73" s="234"/>
      <c r="N73" s="234" t="s">
        <v>106</v>
      </c>
      <c r="O73" s="234"/>
      <c r="P73" s="234" t="s">
        <v>106</v>
      </c>
      <c r="Q73" s="234"/>
      <c r="R73" s="234" t="s">
        <v>106</v>
      </c>
      <c r="S73" s="234"/>
      <c r="T73" s="234" t="s">
        <v>106</v>
      </c>
      <c r="U73" s="234"/>
      <c r="V73" s="234" t="s">
        <v>106</v>
      </c>
      <c r="W73" s="234" t="e">
        <f>(+'Consensus Summary for analysts'!#REF!)*1000000</f>
        <v>#REF!</v>
      </c>
      <c r="X73" s="234" t="s">
        <v>106</v>
      </c>
      <c r="Y73" s="234" t="e">
        <f>(+'Consensus Summary for analysts'!#REF!)*1000000</f>
        <v>#REF!</v>
      </c>
      <c r="Z73" s="231" t="s">
        <v>106</v>
      </c>
    </row>
    <row r="74" spans="1:26" x14ac:dyDescent="0.3">
      <c r="A74" s="1"/>
      <c r="B74" s="239" t="s">
        <v>159</v>
      </c>
      <c r="C74" s="230"/>
      <c r="D74" s="230"/>
      <c r="E74" s="234" t="e">
        <f>+'Consensus Summary for analysts'!#REF!</f>
        <v>#REF!</v>
      </c>
      <c r="F74" s="234"/>
      <c r="G74" s="234"/>
      <c r="H74" s="234"/>
      <c r="I74" s="234"/>
      <c r="J74" s="234" t="s">
        <v>106</v>
      </c>
      <c r="K74" s="234"/>
      <c r="L74" s="234" t="s">
        <v>106</v>
      </c>
      <c r="M74" s="234"/>
      <c r="N74" s="234" t="s">
        <v>106</v>
      </c>
      <c r="O74" s="234"/>
      <c r="P74" s="234" t="s">
        <v>106</v>
      </c>
      <c r="Q74" s="234"/>
      <c r="R74" s="234" t="s">
        <v>106</v>
      </c>
      <c r="S74" s="234"/>
      <c r="T74" s="234" t="s">
        <v>106</v>
      </c>
      <c r="U74" s="234"/>
      <c r="V74" s="234" t="s">
        <v>106</v>
      </c>
      <c r="W74" s="234" t="e">
        <f>(+'Consensus Summary for analysts'!#REF!)*1000000</f>
        <v>#REF!</v>
      </c>
      <c r="X74" s="234" t="s">
        <v>106</v>
      </c>
      <c r="Y74" s="234" t="e">
        <f>(+'Consensus Summary for analysts'!#REF!)*1000000</f>
        <v>#REF!</v>
      </c>
      <c r="Z74" s="231" t="s">
        <v>106</v>
      </c>
    </row>
    <row r="75" spans="1:26" x14ac:dyDescent="0.3">
      <c r="A75" s="1"/>
      <c r="B75" s="239" t="s">
        <v>160</v>
      </c>
      <c r="C75" s="230"/>
      <c r="D75" s="230"/>
      <c r="E75" s="234" t="e">
        <f>+'Consensus Summary for analysts'!#REF!</f>
        <v>#REF!</v>
      </c>
      <c r="F75" s="234"/>
      <c r="G75" s="234"/>
      <c r="H75" s="234"/>
      <c r="I75" s="234"/>
      <c r="J75" s="234" t="s">
        <v>106</v>
      </c>
      <c r="K75" s="234"/>
      <c r="L75" s="234" t="s">
        <v>106</v>
      </c>
      <c r="M75" s="234"/>
      <c r="N75" s="234" t="s">
        <v>106</v>
      </c>
      <c r="O75" s="234"/>
      <c r="P75" s="234" t="s">
        <v>106</v>
      </c>
      <c r="Q75" s="234"/>
      <c r="R75" s="234" t="s">
        <v>106</v>
      </c>
      <c r="S75" s="234"/>
      <c r="T75" s="234" t="s">
        <v>106</v>
      </c>
      <c r="U75" s="234"/>
      <c r="V75" s="234" t="s">
        <v>106</v>
      </c>
      <c r="W75" s="234" t="e">
        <f>(+'Consensus Summary for analysts'!#REF!)*1000000</f>
        <v>#REF!</v>
      </c>
      <c r="X75" s="234" t="s">
        <v>106</v>
      </c>
      <c r="Y75" s="234" t="e">
        <f>(+'Consensus Summary for analysts'!#REF!)*1000000</f>
        <v>#REF!</v>
      </c>
      <c r="Z75" s="231" t="s">
        <v>106</v>
      </c>
    </row>
    <row r="76" spans="1:26" x14ac:dyDescent="0.3">
      <c r="A76" s="1"/>
      <c r="B76" s="239" t="s">
        <v>161</v>
      </c>
      <c r="C76" s="230"/>
      <c r="D76" s="230"/>
      <c r="E76" s="234" t="e">
        <f>+'Consensus Summary for analysts'!#REF!</f>
        <v>#REF!</v>
      </c>
      <c r="F76" s="234"/>
      <c r="G76" s="234"/>
      <c r="H76" s="234"/>
      <c r="I76" s="234"/>
      <c r="J76" s="234" t="s">
        <v>106</v>
      </c>
      <c r="K76" s="234"/>
      <c r="L76" s="234" t="s">
        <v>106</v>
      </c>
      <c r="M76" s="234"/>
      <c r="N76" s="234" t="s">
        <v>106</v>
      </c>
      <c r="O76" s="234"/>
      <c r="P76" s="234" t="s">
        <v>106</v>
      </c>
      <c r="Q76" s="234"/>
      <c r="R76" s="234" t="s">
        <v>106</v>
      </c>
      <c r="S76" s="234"/>
      <c r="T76" s="234" t="s">
        <v>106</v>
      </c>
      <c r="U76" s="234"/>
      <c r="V76" s="234" t="s">
        <v>106</v>
      </c>
      <c r="W76" s="234" t="e">
        <f>(+'Consensus Summary for analysts'!#REF!)*1000000</f>
        <v>#REF!</v>
      </c>
      <c r="X76" s="234" t="s">
        <v>106</v>
      </c>
      <c r="Y76" s="234" t="e">
        <f>(+'Consensus Summary for analysts'!#REF!)*1000000</f>
        <v>#REF!</v>
      </c>
      <c r="Z76" s="231" t="s">
        <v>106</v>
      </c>
    </row>
    <row r="77" spans="1:26" x14ac:dyDescent="0.3">
      <c r="A77" s="1"/>
      <c r="B77" s="239" t="s">
        <v>162</v>
      </c>
      <c r="C77" s="230"/>
      <c r="D77" s="230"/>
      <c r="E77" s="234" t="e">
        <f>+'Consensus Summary for analysts'!#REF!</f>
        <v>#REF!</v>
      </c>
      <c r="F77" s="234"/>
      <c r="G77" s="234"/>
      <c r="H77" s="234"/>
      <c r="I77" s="234"/>
      <c r="J77" s="234" t="s">
        <v>106</v>
      </c>
      <c r="K77" s="234"/>
      <c r="L77" s="234" t="s">
        <v>106</v>
      </c>
      <c r="M77" s="234"/>
      <c r="N77" s="234" t="s">
        <v>106</v>
      </c>
      <c r="O77" s="234"/>
      <c r="P77" s="234" t="s">
        <v>106</v>
      </c>
      <c r="Q77" s="234"/>
      <c r="R77" s="234" t="s">
        <v>106</v>
      </c>
      <c r="S77" s="234"/>
      <c r="T77" s="234" t="s">
        <v>106</v>
      </c>
      <c r="U77" s="234"/>
      <c r="V77" s="234" t="s">
        <v>106</v>
      </c>
      <c r="W77" s="234" t="e">
        <f>(+'Consensus Summary for analysts'!#REF!)*1000000</f>
        <v>#REF!</v>
      </c>
      <c r="X77" s="234" t="s">
        <v>106</v>
      </c>
      <c r="Y77" s="234" t="e">
        <f>(+'Consensus Summary for analysts'!#REF!)*1000000</f>
        <v>#REF!</v>
      </c>
      <c r="Z77" s="231" t="s">
        <v>106</v>
      </c>
    </row>
    <row r="78" spans="1:26" x14ac:dyDescent="0.3">
      <c r="A78" s="1"/>
      <c r="B78" s="239" t="s">
        <v>163</v>
      </c>
      <c r="C78" s="230"/>
      <c r="D78" s="230"/>
      <c r="E78" s="234" t="e">
        <f>+'Consensus Summary for analysts'!#REF!</f>
        <v>#REF!</v>
      </c>
      <c r="F78" s="234"/>
      <c r="G78" s="234"/>
      <c r="H78" s="234"/>
      <c r="I78" s="234"/>
      <c r="J78" s="234" t="s">
        <v>106</v>
      </c>
      <c r="K78" s="234"/>
      <c r="L78" s="234" t="s">
        <v>106</v>
      </c>
      <c r="M78" s="234"/>
      <c r="N78" s="234" t="s">
        <v>106</v>
      </c>
      <c r="O78" s="234"/>
      <c r="P78" s="234" t="s">
        <v>106</v>
      </c>
      <c r="Q78" s="234"/>
      <c r="R78" s="234" t="s">
        <v>106</v>
      </c>
      <c r="S78" s="234"/>
      <c r="T78" s="234" t="s">
        <v>106</v>
      </c>
      <c r="U78" s="234"/>
      <c r="V78" s="234" t="s">
        <v>106</v>
      </c>
      <c r="W78" s="234" t="e">
        <f>(+'Consensus Summary for analysts'!#REF!)*1000000</f>
        <v>#REF!</v>
      </c>
      <c r="X78" s="234" t="s">
        <v>106</v>
      </c>
      <c r="Y78" s="234" t="e">
        <f>(+'Consensus Summary for analysts'!#REF!)*1000000</f>
        <v>#REF!</v>
      </c>
      <c r="Z78" s="231" t="s">
        <v>106</v>
      </c>
    </row>
    <row r="79" spans="1:26" x14ac:dyDescent="0.3">
      <c r="A79" s="1"/>
      <c r="B79" s="239" t="s">
        <v>164</v>
      </c>
      <c r="C79" s="230"/>
      <c r="D79" s="230"/>
      <c r="E79" s="234" t="e">
        <f>+'Consensus Summary for analysts'!#REF!</f>
        <v>#REF!</v>
      </c>
      <c r="F79" s="234"/>
      <c r="G79" s="234"/>
      <c r="H79" s="234"/>
      <c r="I79" s="234"/>
      <c r="J79" s="234" t="s">
        <v>106</v>
      </c>
      <c r="K79" s="234"/>
      <c r="L79" s="234" t="s">
        <v>106</v>
      </c>
      <c r="M79" s="234"/>
      <c r="N79" s="234" t="s">
        <v>106</v>
      </c>
      <c r="O79" s="234"/>
      <c r="P79" s="234" t="s">
        <v>106</v>
      </c>
      <c r="Q79" s="234"/>
      <c r="R79" s="234" t="s">
        <v>106</v>
      </c>
      <c r="S79" s="234"/>
      <c r="T79" s="234" t="s">
        <v>106</v>
      </c>
      <c r="U79" s="234"/>
      <c r="V79" s="234" t="s">
        <v>106</v>
      </c>
      <c r="W79" s="234" t="e">
        <f>(+'Consensus Summary for analysts'!#REF!)*1000000</f>
        <v>#REF!</v>
      </c>
      <c r="X79" s="234" t="s">
        <v>106</v>
      </c>
      <c r="Y79" s="234" t="e">
        <f>(+'Consensus Summary for analysts'!#REF!)*1000000</f>
        <v>#REF!</v>
      </c>
      <c r="Z79" s="231" t="s">
        <v>106</v>
      </c>
    </row>
    <row r="80" spans="1:26" x14ac:dyDescent="0.3">
      <c r="A80" s="1"/>
      <c r="B80" s="239" t="s">
        <v>165</v>
      </c>
      <c r="C80" s="230"/>
      <c r="D80" s="230"/>
      <c r="E80" s="234" t="e">
        <f>+'Consensus Summary for analysts'!#REF!</f>
        <v>#REF!</v>
      </c>
      <c r="F80" s="234"/>
      <c r="G80" s="234"/>
      <c r="H80" s="234"/>
      <c r="I80" s="234"/>
      <c r="J80" s="234" t="s">
        <v>106</v>
      </c>
      <c r="K80" s="234"/>
      <c r="L80" s="234" t="s">
        <v>106</v>
      </c>
      <c r="M80" s="234"/>
      <c r="N80" s="234" t="s">
        <v>106</v>
      </c>
      <c r="O80" s="234"/>
      <c r="P80" s="234" t="s">
        <v>106</v>
      </c>
      <c r="Q80" s="234"/>
      <c r="R80" s="234" t="s">
        <v>106</v>
      </c>
      <c r="S80" s="234"/>
      <c r="T80" s="234" t="s">
        <v>106</v>
      </c>
      <c r="U80" s="234"/>
      <c r="V80" s="234" t="s">
        <v>106</v>
      </c>
      <c r="W80" s="234" t="e">
        <f>(+'Consensus Summary for analysts'!#REF!)*1000000</f>
        <v>#REF!</v>
      </c>
      <c r="X80" s="234" t="s">
        <v>106</v>
      </c>
      <c r="Y80" s="234" t="e">
        <f>(+'Consensus Summary for analysts'!#REF!)*1000000</f>
        <v>#REF!</v>
      </c>
      <c r="Z80" s="231" t="s">
        <v>106</v>
      </c>
    </row>
    <row r="81" spans="1:26" x14ac:dyDescent="0.3">
      <c r="A81" s="1"/>
      <c r="B81" s="239" t="s">
        <v>166</v>
      </c>
      <c r="C81" s="230"/>
      <c r="D81" s="230"/>
      <c r="E81" s="234" t="e">
        <f>+'Consensus Summary for analysts'!#REF!</f>
        <v>#REF!</v>
      </c>
      <c r="F81" s="234"/>
      <c r="G81" s="234"/>
      <c r="H81" s="234"/>
      <c r="I81" s="234"/>
      <c r="J81" s="234" t="s">
        <v>106</v>
      </c>
      <c r="K81" s="234"/>
      <c r="L81" s="234" t="s">
        <v>106</v>
      </c>
      <c r="M81" s="234"/>
      <c r="N81" s="234" t="s">
        <v>106</v>
      </c>
      <c r="O81" s="234"/>
      <c r="P81" s="234" t="s">
        <v>106</v>
      </c>
      <c r="Q81" s="234"/>
      <c r="R81" s="234" t="s">
        <v>106</v>
      </c>
      <c r="S81" s="234"/>
      <c r="T81" s="234" t="s">
        <v>106</v>
      </c>
      <c r="U81" s="234"/>
      <c r="V81" s="234" t="s">
        <v>106</v>
      </c>
      <c r="W81" s="234" t="e">
        <f>(+'Consensus Summary for analysts'!#REF!)*1000000</f>
        <v>#REF!</v>
      </c>
      <c r="X81" s="234" t="s">
        <v>106</v>
      </c>
      <c r="Y81" s="234" t="e">
        <f>(+'Consensus Summary for analysts'!#REF!)*1000000</f>
        <v>#REF!</v>
      </c>
      <c r="Z81" s="231" t="s">
        <v>106</v>
      </c>
    </row>
    <row r="82" spans="1:26" x14ac:dyDescent="0.3">
      <c r="A82" s="1"/>
      <c r="B82" s="239" t="s">
        <v>167</v>
      </c>
      <c r="C82" s="230"/>
      <c r="D82" s="230"/>
      <c r="E82" s="234" t="e">
        <f>+'Consensus Summary for analysts'!#REF!</f>
        <v>#REF!</v>
      </c>
      <c r="F82" s="234"/>
      <c r="G82" s="234"/>
      <c r="H82" s="234"/>
      <c r="I82" s="234"/>
      <c r="J82" s="234" t="s">
        <v>106</v>
      </c>
      <c r="K82" s="234"/>
      <c r="L82" s="234" t="s">
        <v>106</v>
      </c>
      <c r="M82" s="234"/>
      <c r="N82" s="234" t="s">
        <v>106</v>
      </c>
      <c r="O82" s="234"/>
      <c r="P82" s="234" t="s">
        <v>106</v>
      </c>
      <c r="Q82" s="234"/>
      <c r="R82" s="234" t="s">
        <v>106</v>
      </c>
      <c r="S82" s="234"/>
      <c r="T82" s="234" t="s">
        <v>106</v>
      </c>
      <c r="U82" s="234"/>
      <c r="V82" s="234" t="s">
        <v>106</v>
      </c>
      <c r="W82" s="234" t="e">
        <f>(+'Consensus Summary for analysts'!#REF!)*1000000</f>
        <v>#REF!</v>
      </c>
      <c r="X82" s="234" t="s">
        <v>106</v>
      </c>
      <c r="Y82" s="234" t="e">
        <f>(+'Consensus Summary for analysts'!#REF!)*1000000</f>
        <v>#REF!</v>
      </c>
      <c r="Z82" s="231" t="s">
        <v>106</v>
      </c>
    </row>
    <row r="83" spans="1:26" x14ac:dyDescent="0.3">
      <c r="A83" s="1"/>
      <c r="B83" s="239" t="s">
        <v>168</v>
      </c>
      <c r="C83" s="230"/>
      <c r="D83" s="230"/>
      <c r="E83" s="234" t="e">
        <f>+'Consensus Summary for analysts'!#REF!</f>
        <v>#REF!</v>
      </c>
      <c r="F83" s="234"/>
      <c r="G83" s="234"/>
      <c r="H83" s="234"/>
      <c r="I83" s="234"/>
      <c r="J83" s="234" t="s">
        <v>106</v>
      </c>
      <c r="K83" s="234"/>
      <c r="L83" s="234" t="s">
        <v>106</v>
      </c>
      <c r="M83" s="234"/>
      <c r="N83" s="234" t="s">
        <v>106</v>
      </c>
      <c r="O83" s="234"/>
      <c r="P83" s="234" t="s">
        <v>106</v>
      </c>
      <c r="Q83" s="234"/>
      <c r="R83" s="234" t="s">
        <v>106</v>
      </c>
      <c r="S83" s="234"/>
      <c r="T83" s="234" t="s">
        <v>106</v>
      </c>
      <c r="U83" s="234"/>
      <c r="V83" s="234" t="s">
        <v>106</v>
      </c>
      <c r="W83" s="234" t="e">
        <f>(+'Consensus Summary for analysts'!#REF!)*1000000</f>
        <v>#REF!</v>
      </c>
      <c r="X83" s="234" t="s">
        <v>106</v>
      </c>
      <c r="Y83" s="234" t="e">
        <f>(+'Consensus Summary for analysts'!#REF!)*1000000</f>
        <v>#REF!</v>
      </c>
      <c r="Z83" s="231" t="s">
        <v>106</v>
      </c>
    </row>
    <row r="84" spans="1:26" x14ac:dyDescent="0.3">
      <c r="A84" s="1"/>
      <c r="B84" s="239" t="s">
        <v>169</v>
      </c>
      <c r="C84" s="230"/>
      <c r="D84" s="230"/>
      <c r="E84" s="234" t="e">
        <f>+'Consensus Summary for analysts'!#REF!</f>
        <v>#REF!</v>
      </c>
      <c r="F84" s="234"/>
      <c r="G84" s="234"/>
      <c r="H84" s="234"/>
      <c r="I84" s="234"/>
      <c r="J84" s="234" t="s">
        <v>106</v>
      </c>
      <c r="K84" s="234"/>
      <c r="L84" s="234" t="s">
        <v>106</v>
      </c>
      <c r="M84" s="234"/>
      <c r="N84" s="234" t="s">
        <v>106</v>
      </c>
      <c r="O84" s="234"/>
      <c r="P84" s="234" t="s">
        <v>106</v>
      </c>
      <c r="Q84" s="234"/>
      <c r="R84" s="234" t="s">
        <v>106</v>
      </c>
      <c r="S84" s="234"/>
      <c r="T84" s="234" t="s">
        <v>106</v>
      </c>
      <c r="U84" s="234"/>
      <c r="V84" s="234" t="s">
        <v>106</v>
      </c>
      <c r="W84" s="234" t="e">
        <f>(+'Consensus Summary for analysts'!#REF!)*1000000</f>
        <v>#REF!</v>
      </c>
      <c r="X84" s="234" t="s">
        <v>106</v>
      </c>
      <c r="Y84" s="234" t="e">
        <f>(+'Consensus Summary for analysts'!#REF!)*1000000</f>
        <v>#REF!</v>
      </c>
      <c r="Z84" s="231" t="s">
        <v>106</v>
      </c>
    </row>
    <row r="85" spans="1:26" x14ac:dyDescent="0.3">
      <c r="A85" s="1"/>
      <c r="B85" s="239" t="s">
        <v>170</v>
      </c>
      <c r="C85" s="230"/>
      <c r="D85" s="230"/>
      <c r="E85" s="234" t="e">
        <f>+'Consensus Summary for analysts'!#REF!</f>
        <v>#REF!</v>
      </c>
      <c r="F85" s="234"/>
      <c r="G85" s="234"/>
      <c r="H85" s="234"/>
      <c r="I85" s="234"/>
      <c r="J85" s="234" t="s">
        <v>106</v>
      </c>
      <c r="K85" s="234"/>
      <c r="L85" s="234" t="s">
        <v>106</v>
      </c>
      <c r="M85" s="234"/>
      <c r="N85" s="234" t="s">
        <v>106</v>
      </c>
      <c r="O85" s="234"/>
      <c r="P85" s="234" t="s">
        <v>106</v>
      </c>
      <c r="Q85" s="234"/>
      <c r="R85" s="234" t="s">
        <v>106</v>
      </c>
      <c r="S85" s="234"/>
      <c r="T85" s="234" t="s">
        <v>106</v>
      </c>
      <c r="U85" s="234"/>
      <c r="V85" s="234" t="s">
        <v>106</v>
      </c>
      <c r="W85" s="234" t="e">
        <f>(+'Consensus Summary for analysts'!#REF!)*1000000</f>
        <v>#REF!</v>
      </c>
      <c r="X85" s="234" t="s">
        <v>106</v>
      </c>
      <c r="Y85" s="234" t="e">
        <f>(+'Consensus Summary for analysts'!#REF!)*1000000</f>
        <v>#REF!</v>
      </c>
      <c r="Z85" s="231" t="s">
        <v>106</v>
      </c>
    </row>
    <row r="86" spans="1:26" x14ac:dyDescent="0.3">
      <c r="A86" s="1"/>
      <c r="B86" s="239" t="s">
        <v>171</v>
      </c>
      <c r="C86" s="230"/>
      <c r="D86" s="230"/>
      <c r="E86" s="234" t="e">
        <f>+'Consensus Summary for analysts'!#REF!</f>
        <v>#REF!</v>
      </c>
      <c r="F86" s="234"/>
      <c r="G86" s="234"/>
      <c r="H86" s="234"/>
      <c r="I86" s="234"/>
      <c r="J86" s="234" t="s">
        <v>106</v>
      </c>
      <c r="K86" s="234"/>
      <c r="L86" s="234" t="s">
        <v>106</v>
      </c>
      <c r="M86" s="234"/>
      <c r="N86" s="234" t="s">
        <v>106</v>
      </c>
      <c r="O86" s="234"/>
      <c r="P86" s="234" t="s">
        <v>106</v>
      </c>
      <c r="Q86" s="234"/>
      <c r="R86" s="234" t="s">
        <v>106</v>
      </c>
      <c r="S86" s="234"/>
      <c r="T86" s="234" t="s">
        <v>106</v>
      </c>
      <c r="U86" s="234"/>
      <c r="V86" s="234" t="s">
        <v>106</v>
      </c>
      <c r="W86" s="234" t="e">
        <f>(+'Consensus Summary for analysts'!#REF!)*1000000</f>
        <v>#REF!</v>
      </c>
      <c r="X86" s="234" t="s">
        <v>106</v>
      </c>
      <c r="Y86" s="234" t="e">
        <f>(+'Consensus Summary for analysts'!#REF!)*1000000</f>
        <v>#REF!</v>
      </c>
      <c r="Z86" s="231" t="s">
        <v>106</v>
      </c>
    </row>
    <row r="87" spans="1:26" x14ac:dyDescent="0.3">
      <c r="A87" s="1"/>
      <c r="B87" s="239" t="s">
        <v>172</v>
      </c>
      <c r="C87" s="232"/>
      <c r="D87" s="232"/>
      <c r="E87" s="234" t="e">
        <f>+'Consensus Summary for analysts'!#REF!</f>
        <v>#REF!</v>
      </c>
      <c r="F87" s="234"/>
      <c r="G87" s="234"/>
      <c r="H87" s="234"/>
      <c r="I87" s="234"/>
      <c r="J87" s="234" t="s">
        <v>106</v>
      </c>
      <c r="K87" s="234"/>
      <c r="L87" s="234" t="s">
        <v>106</v>
      </c>
      <c r="M87" s="234"/>
      <c r="N87" s="234" t="s">
        <v>106</v>
      </c>
      <c r="O87" s="234"/>
      <c r="P87" s="234" t="s">
        <v>106</v>
      </c>
      <c r="Q87" s="234"/>
      <c r="R87" s="234" t="s">
        <v>106</v>
      </c>
      <c r="S87" s="234"/>
      <c r="T87" s="234" t="s">
        <v>106</v>
      </c>
      <c r="U87" s="234"/>
      <c r="V87" s="234" t="s">
        <v>106</v>
      </c>
      <c r="W87" s="234" t="e">
        <f>(+'Consensus Summary for analysts'!#REF!)*1000000</f>
        <v>#REF!</v>
      </c>
      <c r="X87" s="234" t="s">
        <v>106</v>
      </c>
      <c r="Y87" s="234" t="e">
        <f>(+'Consensus Summary for analysts'!#REF!)*1000000</f>
        <v>#REF!</v>
      </c>
      <c r="Z87" s="233" t="s">
        <v>106</v>
      </c>
    </row>
  </sheetData>
  <pageMargins left="0.7" right="0.7" top="0.78740157499999996" bottom="0.78740157499999996" header="0.3" footer="0.3"/>
  <pageSetup paperSize="9" scale="86" orientation="portrait" r:id="rId1"/>
  <rowBreaks count="1" manualBreakCount="1">
    <brk id="54" max="16383" man="1"/>
  </rowBreaks>
  <customProperties>
    <customPr name="_pios_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10241" r:id="rId5" name="ButtoSave">
              <controlPr defaultSize="0" print="0" autoFill="0" autoPict="0">
                <anchor moveWithCells="1" sizeWithCells="1">
                  <from>
                    <xdr:col>1</xdr:col>
                    <xdr:colOff>7620</xdr:colOff>
                    <xdr:row>19</xdr:row>
                    <xdr:rowOff>0</xdr:rowOff>
                  </from>
                  <to>
                    <xdr:col>2</xdr:col>
                    <xdr:colOff>0</xdr:colOff>
                    <xdr:row>20</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Consensus Summary for analysts</vt:lpstr>
      <vt:lpstr>Overview FY 17_18</vt:lpstr>
      <vt:lpstr>Controlling Sheet</vt:lpstr>
      <vt:lpstr>'Consensus Summary for analysts'!Print_Area</vt:lpstr>
      <vt:lpstr>'Overview FY 17_18'!Print_Area</vt:lpstr>
      <vt:lpstr>'Consensus Summary for analysts'!Print_Titles</vt:lpstr>
      <vt:lpstr>'Overview FY 17_18'!Print_Titles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Fabian Giese</dc:creator>
  <cp:lastModifiedBy>Jaeger, Anika</cp:lastModifiedBy>
  <cp:lastPrinted>2020-11-12T15:46:09Z</cp:lastPrinted>
  <dcterms:created xsi:type="dcterms:W3CDTF">2017-06-09T17:34:45Z</dcterms:created>
  <dcterms:modified xsi:type="dcterms:W3CDTF">2020-12-04T13:32:33Z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tomUiType">
    <vt:lpwstr>2</vt:lpwstr>
  </property>
</Properties>
</file>